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\Desktop\GUIDA VERIFICA EQUILIBRI\"/>
    </mc:Choice>
  </mc:AlternateContent>
  <xr:revisionPtr revIDLastSave="0" documentId="13_ncr:1_{F223E460-8724-4833-B766-75595BC0A653}" xr6:coauthVersionLast="47" xr6:coauthVersionMax="47" xr10:uidLastSave="{00000000-0000-0000-0000-000000000000}"/>
  <bookViews>
    <workbookView showSheetTabs="0" xWindow="-120" yWindow="-120" windowWidth="20730" windowHeight="11160" tabRatio="647" xr2:uid="{00000000-000D-0000-FFFF-FFFF00000000}"/>
  </bookViews>
  <sheets>
    <sheet name="MENU" sheetId="4" r:id="rId1"/>
    <sheet name="SITUAZIONE CONTABILE" sheetId="5" r:id="rId2"/>
    <sheet name="EQUILIBRI" sheetId="6" r:id="rId3"/>
    <sheet name="DSCR" sheetId="9" r:id="rId4"/>
    <sheet name="SEGNALI CRISI" sheetId="1" r:id="rId5"/>
    <sheet name="DASHBOARD" sheetId="8" r:id="rId6"/>
    <sheet name="ART 3" sheetId="3" r:id="rId7"/>
    <sheet name="INFO" sheetId="7" r:id="rId8"/>
  </sheets>
  <definedNames>
    <definedName name="_xlnm.Print_Area" localSheetId="6">'ART 3'!$B$1:$L$100</definedName>
    <definedName name="_xlnm.Print_Area" localSheetId="5">DASHBOARD!$B$1:$E$62</definedName>
    <definedName name="_xlnm.Print_Area" localSheetId="3">DSCR!$B$2:$C$82</definedName>
    <definedName name="_xlnm.Print_Area" localSheetId="2">EQUILIBRI!$B$1:$F$61</definedName>
    <definedName name="_xlnm.Print_Area" localSheetId="7">INFO!$B$1:$I$56</definedName>
    <definedName name="_xlnm.Print_Area" localSheetId="4">'SEGNALI CRISI'!$B$2:$C$127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8" l="1"/>
  <c r="C27" i="8"/>
  <c r="C26" i="8"/>
  <c r="C25" i="8"/>
  <c r="C24" i="8"/>
  <c r="C22" i="8"/>
  <c r="C21" i="8"/>
  <c r="C20" i="8"/>
  <c r="C7" i="8"/>
  <c r="C10" i="8" s="1"/>
  <c r="C13" i="8" s="1"/>
  <c r="C17" i="8" s="1"/>
  <c r="E40" i="1"/>
  <c r="E33" i="1"/>
  <c r="E71" i="1"/>
  <c r="E60" i="1"/>
  <c r="E50" i="1"/>
  <c r="E24" i="1"/>
  <c r="E17" i="1"/>
  <c r="E9" i="1"/>
  <c r="D15" i="6"/>
  <c r="G15" i="6" s="1"/>
  <c r="D5" i="5"/>
  <c r="F33" i="5"/>
  <c r="F35" i="5"/>
  <c r="F36" i="5"/>
  <c r="F37" i="5"/>
  <c r="F38" i="5"/>
  <c r="F39" i="5"/>
  <c r="F32" i="5"/>
  <c r="D33" i="5"/>
  <c r="D35" i="5"/>
  <c r="D36" i="5"/>
  <c r="D37" i="5"/>
  <c r="D38" i="5"/>
  <c r="D39" i="5"/>
  <c r="D42" i="5"/>
  <c r="D43" i="5"/>
  <c r="D44" i="5"/>
  <c r="D32" i="5"/>
  <c r="C75" i="1"/>
  <c r="D28" i="8" s="1"/>
  <c r="E28" i="8" s="1"/>
  <c r="C13" i="1"/>
  <c r="D20" i="8" s="1"/>
  <c r="E20" i="8" s="1"/>
  <c r="C20" i="1"/>
  <c r="D21" i="8" s="1"/>
  <c r="E21" i="8" s="1"/>
  <c r="C28" i="1"/>
  <c r="D22" i="8" s="1"/>
  <c r="E22" i="8" s="1"/>
  <c r="C38" i="1"/>
  <c r="D24" i="8" s="1"/>
  <c r="E24" i="8" s="1"/>
  <c r="C43" i="1"/>
  <c r="D25" i="8" s="1"/>
  <c r="E25" i="8" s="1"/>
  <c r="C53" i="1"/>
  <c r="D26" i="8" s="1"/>
  <c r="E26" i="8" s="1"/>
  <c r="C27" i="9"/>
  <c r="C33" i="9" s="1"/>
  <c r="B2" i="1" l="1"/>
  <c r="C31" i="9"/>
  <c r="B2" i="9"/>
  <c r="B2" i="8" l="1"/>
  <c r="B1" i="6"/>
  <c r="C7" i="6"/>
  <c r="E40" i="5"/>
  <c r="F40" i="5" s="1"/>
  <c r="E34" i="5"/>
  <c r="F34" i="5" s="1"/>
  <c r="C10" i="6" l="1"/>
  <c r="E41" i="5"/>
  <c r="F41" i="5" s="1"/>
  <c r="B2" i="5"/>
  <c r="C30" i="5"/>
  <c r="C40" i="5"/>
  <c r="D40" i="5" s="1"/>
  <c r="C34" i="5"/>
  <c r="D34" i="5" s="1"/>
  <c r="C25" i="5"/>
  <c r="C21" i="5"/>
  <c r="C16" i="5"/>
  <c r="D14" i="6" s="1"/>
  <c r="G14" i="6" s="1"/>
  <c r="C11" i="5"/>
  <c r="D9" i="6" l="1"/>
  <c r="C13" i="6"/>
  <c r="C32" i="9"/>
  <c r="C34" i="9" s="1"/>
  <c r="C17" i="5"/>
  <c r="C26" i="5"/>
  <c r="C41" i="5"/>
  <c r="D41" i="5" s="1"/>
  <c r="C74" i="1"/>
  <c r="E73" i="1"/>
  <c r="E72" i="1"/>
  <c r="C66" i="1"/>
  <c r="D64" i="1"/>
  <c r="C63" i="1"/>
  <c r="D63" i="1" s="1"/>
  <c r="E62" i="1"/>
  <c r="E61" i="1"/>
  <c r="E51" i="1"/>
  <c r="E41" i="1"/>
  <c r="D37" i="1"/>
  <c r="C36" i="1"/>
  <c r="D36" i="1" s="1"/>
  <c r="E35" i="1"/>
  <c r="E34" i="1"/>
  <c r="C27" i="1"/>
  <c r="E26" i="1"/>
  <c r="E25" i="1"/>
  <c r="E19" i="1"/>
  <c r="D19" i="1"/>
  <c r="E18" i="1"/>
  <c r="C12" i="1"/>
  <c r="E11" i="1"/>
  <c r="E10" i="1"/>
  <c r="C35" i="9" l="1"/>
  <c r="D17" i="8" s="1"/>
  <c r="E17" i="8" s="1"/>
  <c r="F9" i="6"/>
  <c r="D9" i="8" s="1"/>
  <c r="E9" i="8" s="1"/>
  <c r="G9" i="6"/>
  <c r="D23" i="5"/>
  <c r="D24" i="5"/>
  <c r="D25" i="5"/>
  <c r="D19" i="5"/>
  <c r="D20" i="5"/>
  <c r="D21" i="5"/>
  <c r="D8" i="6" s="1"/>
  <c r="G8" i="6" s="1"/>
  <c r="D14" i="5"/>
  <c r="D13" i="5"/>
  <c r="D15" i="5"/>
  <c r="D16" i="5"/>
  <c r="D8" i="5"/>
  <c r="D9" i="5"/>
  <c r="D10" i="5"/>
  <c r="D11" i="5"/>
  <c r="F14" i="6"/>
  <c r="D14" i="8" s="1"/>
  <c r="E14" i="8" s="1"/>
  <c r="F15" i="6"/>
  <c r="D15" i="8" s="1"/>
  <c r="E15" i="8" s="1"/>
  <c r="C27" i="5"/>
  <c r="D38" i="1"/>
  <c r="C45" i="5"/>
  <c r="D11" i="6"/>
  <c r="D65" i="1"/>
  <c r="C65" i="1" s="1"/>
  <c r="F11" i="6" l="1"/>
  <c r="D11" i="8" s="1"/>
  <c r="E11" i="8" s="1"/>
  <c r="G11" i="6"/>
  <c r="D17" i="5"/>
  <c r="D27" i="8"/>
  <c r="E27" i="8" s="1"/>
  <c r="D26" i="5"/>
  <c r="F8" i="6"/>
  <c r="D8" i="8" s="1"/>
  <c r="E8" i="8" s="1"/>
  <c r="D45" i="5"/>
  <c r="D12" i="6" s="1"/>
  <c r="G12" i="6" s="1"/>
  <c r="F12" i="6" l="1"/>
  <c r="D12" i="8" s="1"/>
  <c r="E1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E4" authorId="0" shapeId="0" xr:uid="{C49FA315-B011-4924-BDA2-19642B1363E6}">
      <text>
        <r>
          <rPr>
            <sz val="9"/>
            <color indexed="81"/>
            <rFont val="Tahoma"/>
            <family val="2"/>
          </rPr>
          <t>Tutti i calcoli dei successivi fogli si attivano solo se viene inserita la data, altrimenti il sistema segnala per ogni indicatore "Non disponibile".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E5" authorId="0" shapeId="0" xr:uid="{408E4738-4B36-4773-BA0A-BEC06016B55B}">
      <text>
        <r>
          <rPr>
            <sz val="9"/>
            <color indexed="81"/>
            <rFont val="Tahoma"/>
            <family val="2"/>
          </rPr>
          <t xml:space="preserve">I calcoli si attivano solo se viene inserita la data in ognuna delle tabelle, altrimenti il sistema restituisce "Non disponibile".
</t>
        </r>
      </text>
    </comment>
  </commentList>
</comments>
</file>

<file path=xl/sharedStrings.xml><?xml version="1.0" encoding="utf-8"?>
<sst xmlns="http://schemas.openxmlformats.org/spreadsheetml/2006/main" count="263" uniqueCount="210">
  <si>
    <t>Indietro</t>
  </si>
  <si>
    <t>nascondi</t>
  </si>
  <si>
    <t>Tabella 1</t>
  </si>
  <si>
    <t xml:space="preserve"> DEBITI PER RETRIBUZIONI  Art. 3, comma 4 lett. a)</t>
  </si>
  <si>
    <t>Situazione al</t>
  </si>
  <si>
    <t>Retribuzioni complessive mensili</t>
  </si>
  <si>
    <t>Retribuzioni scadute da almeno 30 giorni</t>
  </si>
  <si>
    <r>
      <t xml:space="preserve">SOGLIA DI ALLARME </t>
    </r>
    <r>
      <rPr>
        <sz val="10"/>
        <color theme="1"/>
        <rFont val="Calibri"/>
        <family val="2"/>
        <scheme val="minor"/>
      </rPr>
      <t>(metà delle retribuzioni mensili)</t>
    </r>
  </si>
  <si>
    <t>Esito</t>
  </si>
  <si>
    <t>Tabella 2</t>
  </si>
  <si>
    <t>DEBITI VERSO FORNITORI  Art. 3, comma 4 lett. b)</t>
  </si>
  <si>
    <t>Debiti v/fornitori scaduti da almeno 90 giorni</t>
  </si>
  <si>
    <t>Debiti v/fornitori non scaduti (soglia di allarme)</t>
  </si>
  <si>
    <t>Tabella 3</t>
  </si>
  <si>
    <t>ESPOSIZIONI VERSO BANCHE E ALTRI INTERMEDIARI FINANZIARI Art. 3, comma 4 lett. c)</t>
  </si>
  <si>
    <t>Totale esposizioni nei confronti delle banche e degli altri intermediari finanziari</t>
  </si>
  <si>
    <t>Esposizioni scadute da più di 60 giorni o che abbiano superato da almeno 60 giorni il limite degli affidamenti ottenuti in qualunque forma</t>
  </si>
  <si>
    <t>Soglia di allarme 5% del totale delle esposizioni</t>
  </si>
  <si>
    <t>Tabella 4</t>
  </si>
  <si>
    <t>DEBITI VERSO I.N.P.S.  Art. 25-novies, comma 1 lett. a)</t>
  </si>
  <si>
    <t>1) IMPRESE CON LAVORATORI SUBORDINATI E PARASUBORDINATI</t>
  </si>
  <si>
    <t>Contributi dovuti nell'anno precedente</t>
  </si>
  <si>
    <t>codice per esito</t>
  </si>
  <si>
    <t>Contributi scaduti da oltre 90 giorni</t>
  </si>
  <si>
    <t>1° SOGLIA DI ALLARME: 30% dei contributi dovuti nell'anno precedente</t>
  </si>
  <si>
    <t>2° SOGLIA DI ALLARME fissa</t>
  </si>
  <si>
    <t>2) IMPRESE SENZA LAVORATORI SUBORDINATI E PARASUBORDINATI</t>
  </si>
  <si>
    <t>SOGLIA DI ALLARME: fissa</t>
  </si>
  <si>
    <t>*In relazione ai debiti accertati a decorrere dal 01/01/2022</t>
  </si>
  <si>
    <t>La segnalazione dall'INPS all'impresa avviene entro 60 giorni decorrenti dal verificarsi delle condizioni o del superamento degli importi.</t>
  </si>
  <si>
    <t>La segnalazione contiene l'invito alla presentazione dell'istanza di cui all'art. 17, comma 1, se ne ricorrono i presupposti (Composizione negoziata).</t>
  </si>
  <si>
    <t>Tabella 5</t>
  </si>
  <si>
    <t>DEBITI VERSO I.N.A.I.L.  Art. 25-novies, comma 1 lett. b)</t>
  </si>
  <si>
    <t>*In relazione ai debiti accertati a decorrere dall'entrata in vigore del D.Lgs. 14/2019</t>
  </si>
  <si>
    <t>La segnalazione dall'INAIL all'impresa avviene entro 60 giorni decorrenti dal verificarsi delle condizioni o del superamento degli importi.</t>
  </si>
  <si>
    <t>Tabella 6</t>
  </si>
  <si>
    <t>AGENZIA DELLE ENTRATE PER DEBITO I.V.A.  Art. 25-novies, comma 1 lett. c)</t>
  </si>
  <si>
    <t>Debito I.V.A. scaduto e non versato, risultante dalla comunicazione dei dati delle liquidazioni periodiche</t>
  </si>
  <si>
    <t>Volume d'affari riusltante dalla dichiarazione relativa all'anno precedente</t>
  </si>
  <si>
    <t xml:space="preserve">1° SOGLIA DI ALLARME: 10% del volume d'affari risultante dalla dichiarazione relativa all'anno precedente </t>
  </si>
  <si>
    <t>*La segnalazione viene in ogni caso inviata se il debito è superiore all'importo di euro 20.000</t>
  </si>
  <si>
    <t>Tabella 7</t>
  </si>
  <si>
    <t>DEBITI VERSO AGENZIA DELLE ENTRATE- RISCOSSIONE  Art. 15 co. 1 lett. d)</t>
  </si>
  <si>
    <t>Crediti affidati per la riscossione, autodichiarati o definitivamente accertati, scaduti da oltre 90 giorni</t>
  </si>
  <si>
    <t>Forma giuridica dell'impresa (inserire 1=impresa individuale; 2=società di persone; 3=altre società</t>
  </si>
  <si>
    <r>
      <t xml:space="preserve">SOGLIA </t>
    </r>
    <r>
      <rPr>
        <sz val="10"/>
        <color theme="1"/>
        <rFont val="Calibri"/>
        <family val="2"/>
        <scheme val="minor"/>
      </rPr>
      <t>(eu. 100.000 per le imprese individuali, eu. 200.000 per le società di persone, eu. 500.000 per le altre società)</t>
    </r>
  </si>
  <si>
    <t>*In relazione ai carichi affidati all'agente della risossione a decorrere dal 1° luglio 2022</t>
  </si>
  <si>
    <t>La segnalazione dall'AGENZIA ENTRATE-RISCOSSIONI all'impresa avviene entro 60 giorni decorrenti dal verificarsi delle condizioni o del superamento degli importi.</t>
  </si>
  <si>
    <t>Vai inizio pagina</t>
  </si>
  <si>
    <t>ATTIVO</t>
  </si>
  <si>
    <t>Rimanenze</t>
  </si>
  <si>
    <t>PASSIVO</t>
  </si>
  <si>
    <t>Attivo immobilizzato</t>
  </si>
  <si>
    <t>Immobilizzazioni immateriali</t>
  </si>
  <si>
    <t>Immobilizzazioni materiali</t>
  </si>
  <si>
    <t>Immobilizzazioni finanziarie</t>
  </si>
  <si>
    <t>Totale Attivo Immobilizzato</t>
  </si>
  <si>
    <t>Liquidità</t>
  </si>
  <si>
    <t>Totale Attivo circolante</t>
  </si>
  <si>
    <t>Totale Attivo</t>
  </si>
  <si>
    <t>Utile netto (parte non distribuita)/Perdita</t>
  </si>
  <si>
    <t>Totale Patrimonio netto</t>
  </si>
  <si>
    <t>Capitale di terzi</t>
  </si>
  <si>
    <t>Totale Capitale di terzi</t>
  </si>
  <si>
    <t>Totale Passivo</t>
  </si>
  <si>
    <t>Capitale proprio (Capitale Sociale + Riserve)</t>
  </si>
  <si>
    <t>Incrementi delle immobilizzazioni per lavori interni</t>
  </si>
  <si>
    <t>Variazioni delle rimanenze di materie prime, sussidiarie, di consumo e merci</t>
  </si>
  <si>
    <t>Costi per servizi</t>
  </si>
  <si>
    <t>Costi per il personale</t>
  </si>
  <si>
    <t>Totale B)</t>
  </si>
  <si>
    <t>Attivo circolante</t>
  </si>
  <si>
    <t>Ricavi netti di vendita</t>
  </si>
  <si>
    <t>Variazione delle rimanenze di prodotti in corso di lavorazione, semilavorati e finiti, dei lavori in corso su ordinazione</t>
  </si>
  <si>
    <t>Costi per materie prime, sussidiari, di consumo e merci</t>
  </si>
  <si>
    <t>Costi per godimento di beni di terzi</t>
  </si>
  <si>
    <t>Crediti esigibili entro 12 mesi</t>
  </si>
  <si>
    <t>Debiti esigibili oltre 12 mesi</t>
  </si>
  <si>
    <t>Debiti esigibili entro 12 mesi</t>
  </si>
  <si>
    <t>Totale A)</t>
  </si>
  <si>
    <t xml:space="preserve">CONTO ECONOMICO </t>
  </si>
  <si>
    <t xml:space="preserve">STATO PATRIMONIALE </t>
  </si>
  <si>
    <t xml:space="preserve">-Ammortamenti </t>
  </si>
  <si>
    <t>-Svalutazione dei crediti compresi nell'attivo circolante e delle disponibilità liquide</t>
  </si>
  <si>
    <t>-Accantonamenti a Fondi rischi e oneri</t>
  </si>
  <si>
    <t>Bilancio o Situazione contabile al</t>
  </si>
  <si>
    <t>CALCOLO DSCR</t>
  </si>
  <si>
    <t>A) EBITDA PROSPETTICO DEI PROSSIMI 12 MESI</t>
  </si>
  <si>
    <t>B) TOTALE DEGLI IMPEGNI FINANZIARI DEI PROSSIMI 12 MESI (quote capitale + quote interessi)</t>
  </si>
  <si>
    <t>SEGNALI PER LA PREVISIONE DELLO STATO DI CRISI</t>
  </si>
  <si>
    <t>Giudizio</t>
  </si>
  <si>
    <t>INDICATORI DI CRISI</t>
  </si>
  <si>
    <t>Formule di calcolo</t>
  </si>
  <si>
    <t>Valore</t>
  </si>
  <si>
    <t>Parametro di riferimento</t>
  </si>
  <si>
    <t>EQUILIBRIO PATRIMONIALE</t>
  </si>
  <si>
    <t>Patrimonio Netto</t>
  </si>
  <si>
    <t>Margine di struttura globale</t>
  </si>
  <si>
    <t>EQUILIBRIO ECONOMICO</t>
  </si>
  <si>
    <t>Margine di tesoreria</t>
  </si>
  <si>
    <t>VERIFICA DELLA SOSTENIBILITA' DEI DEBITI PER I DODICI MESI SUCCESSIVI</t>
  </si>
  <si>
    <t>SEGNALI DI PREVISIONE DELLO STATO DI CRISI</t>
  </si>
  <si>
    <t>Debiti per retribuzioni</t>
  </si>
  <si>
    <t>Debiti verso fornitori</t>
  </si>
  <si>
    <t>Esposizioni verso banche e altri intermediari finanziari</t>
  </si>
  <si>
    <t>Imprese con lavoratori subordinati e parasubordinati</t>
  </si>
  <si>
    <t>Imprese senza lavoratori subordinati e parasubordinati</t>
  </si>
  <si>
    <t>Debiti verso I.N.A.I.L.</t>
  </si>
  <si>
    <t>Agenzia delle entrate per debito I.V.A.</t>
  </si>
  <si>
    <t>Debiti verso Agenzia delle entrate-Riscossioni</t>
  </si>
  <si>
    <t>(Patrimonio netto + Debiti a medio lungo termine) / Attivo Immobilizzato</t>
  </si>
  <si>
    <t>&gt; 0</t>
  </si>
  <si>
    <t>&gt; 1</t>
  </si>
  <si>
    <t>Attivo circolante / Debiti a breve termine</t>
  </si>
  <si>
    <t>EBITDA/Ricavi delle vendite</t>
  </si>
  <si>
    <t>EBIT/Ricavi delle vendite</t>
  </si>
  <si>
    <t>Margine Operativo Lordo (EBITDA)</t>
  </si>
  <si>
    <t>Reddito Operativo (EBIT)</t>
  </si>
  <si>
    <t>(Crediti+Disponibilità Liquide)/Debiti a breve termine</t>
  </si>
  <si>
    <t>Debiti verso I.N.P.S.:</t>
  </si>
  <si>
    <t>Patrimonio netto/Totale passivo</t>
  </si>
  <si>
    <t>Quadratura</t>
  </si>
  <si>
    <t>EQUILIBRIO PATRIMONIALE                                                    al</t>
  </si>
  <si>
    <t>EQUILIBRIO ECONOMICO                                                          al</t>
  </si>
  <si>
    <t>EQUILIBRIO FINANZIARIO                                                          al</t>
  </si>
  <si>
    <t>Ebitda</t>
  </si>
  <si>
    <t xml:space="preserve">Ebit  </t>
  </si>
  <si>
    <t>EQUILIBRIO FINANZIAIRO</t>
  </si>
  <si>
    <t>Capitale Circolante Netto</t>
  </si>
  <si>
    <t>Margine di Tesoreria</t>
  </si>
  <si>
    <t>SOTENIBILITA' DEI DEBITI PER I PROSSIMI 12 MESI</t>
  </si>
  <si>
    <t>NASCONDI</t>
  </si>
  <si>
    <t>DASHBOARD</t>
  </si>
  <si>
    <t>Margine Operativo Lordo (EBITDA) A-B</t>
  </si>
  <si>
    <t xml:space="preserve">Reddito  Operativo (EBIT)                                                      </t>
  </si>
  <si>
    <t>SOSTENIBILITA' DEI DEBITI</t>
  </si>
  <si>
    <t>Dati prospettici dei prossimi 12 mesi (per il calcolo del DSCR)</t>
  </si>
  <si>
    <t>SITUAZIONE CONTABILE / BILANCIO</t>
  </si>
  <si>
    <t>EQUILIBRI PATRIMONIALE ECONOMICO- FINANZIARIO</t>
  </si>
  <si>
    <t xml:space="preserve">   Ultimi arrivi</t>
  </si>
  <si>
    <t>Realizzato da Nicola Napolitano</t>
  </si>
  <si>
    <t>VERIFICA DI EVENTUALI SQUILIBRI DI CARATTERE PATRIMONIALE O ECONOMICO-FINANZIARIO</t>
  </si>
  <si>
    <t>Info &amp; Credits</t>
  </si>
  <si>
    <t>Codice della Crisi d'Impresa e dell'Insolvenza D.Lgs. 14/2019</t>
  </si>
  <si>
    <t xml:space="preserve">Art. 3, comma 3, lett. b) </t>
  </si>
  <si>
    <t xml:space="preserve">Art. 3, comma 3, lett. a) </t>
  </si>
  <si>
    <t xml:space="preserve"> Codice della Crisi d'Impresa e dell'insolvenza D.Lgs. 14/2019</t>
  </si>
  <si>
    <t>Il DSCR (Debt Service Coverege Ratio) è qui calcolato in modo semplificato facendo il rapporto tra l'EBITDA (flusso di cassa teorico) prospettico e il totale degli impegni finanziari dei prossimii 12 mesi (quote capitali e quote interessi).                                                                                               Il suo valore deve essere almeno pari a 1.</t>
  </si>
  <si>
    <t>Totale  impegni finanziari dei prossimi 12 mesi</t>
  </si>
  <si>
    <t>Mutuo 1….........</t>
  </si>
  <si>
    <t>Mutuo 2….........</t>
  </si>
  <si>
    <t>Rateazione debito fiscale 1…......</t>
  </si>
  <si>
    <t>…..............</t>
  </si>
  <si>
    <t>…............</t>
  </si>
  <si>
    <t>Rateazione altri debiti….....</t>
  </si>
  <si>
    <t>….....</t>
  </si>
  <si>
    <t>CALCOLO DEL D.S.C.R.</t>
  </si>
  <si>
    <t>ELENCO DEGLI IMPEGNI FINANZIARI DEI PROSSIMI 12 MESI                                                   (quota capitale e quota interessi)</t>
  </si>
  <si>
    <t>DSCR (A/B)</t>
  </si>
  <si>
    <t xml:space="preserve">Art. 3 comma 4 e art. 25-novies </t>
  </si>
  <si>
    <t xml:space="preserve">Indicatori Art. 3  e 25-novies </t>
  </si>
  <si>
    <t>Debito per premi assicurativi scaduto da oltre 90 giorni</t>
  </si>
  <si>
    <t xml:space="preserve">Nota </t>
  </si>
  <si>
    <t>Nota</t>
  </si>
  <si>
    <t>FUNZIONALITA'</t>
  </si>
  <si>
    <t>In questo foglio vanno inseriti i dati della situazione contabile infrannuale o</t>
  </si>
  <si>
    <t>dell'ultimo bilanci oapprovato. Alcune voci del Conto Economico devono essere</t>
  </si>
  <si>
    <t>inserite anche in via prospettica-previsionale per i successivi 12 mesi al fine del</t>
  </si>
  <si>
    <t xml:space="preserve">calcolo del DSCR. </t>
  </si>
  <si>
    <t>SITUAZIONE CONTABILE/BILANCIO</t>
  </si>
  <si>
    <t>EQUILIBRI PATRIMONIALE, ECONOMICO-FINANZIARIO</t>
  </si>
  <si>
    <t>In questo foglio vengono calcolati i principali indicatori degli equilibri aziendali</t>
  </si>
  <si>
    <t>come previsto dall'art. 3 comma 3 lett. a).</t>
  </si>
  <si>
    <t>mesi (quota capitale e quota interessi), valore che viene rapportato all'EBITDA</t>
  </si>
  <si>
    <t>previsionale determinato nella situazione contabile.</t>
  </si>
  <si>
    <t xml:space="preserve">Dal rapporto EBITDA/Impegni finanziari scaturisce il D.S.C.R. che esprime la </t>
  </si>
  <si>
    <t>Il calcolo del DSCR è effettuato utilizzando una formula semplificata.</t>
  </si>
  <si>
    <t>In questo foglio vanno elencati e valorizzati gli impegni finanziari dei prossimi 12</t>
  </si>
  <si>
    <t>sostenibilità dei debiti per i prossimi 12 mesi come previsto dall'art. 3 co.3 lett.b).</t>
  </si>
  <si>
    <t>Come previsto dall'art. 3 comma 4 e dall'art. 25 novies, in questo foglio vengono</t>
  </si>
  <si>
    <t>rilevati i segnali di crisi previsti dalla normativa, anche verso i Creditori Pubblici</t>
  </si>
  <si>
    <t>Qualificati.</t>
  </si>
  <si>
    <t xml:space="preserve">In questo foglio vengono riepilogati tutti gli indicatori di crisi previsti dalla </t>
  </si>
  <si>
    <t>normativa, con segnali cromatici (rosso/verde) e giudizi specifici.</t>
  </si>
  <si>
    <t>Il report ha lo scopo di permettere gli opportuni interventi tempestivi per evitare</t>
  </si>
  <si>
    <t>lo stato di crisi dell'impresa.</t>
  </si>
  <si>
    <t xml:space="preserve">Questo applicativo è volutamente semplificato al fine di ottenere un primo livello </t>
  </si>
  <si>
    <t>di informazioni circa lo stato dell'impresa.</t>
  </si>
  <si>
    <t>Prof. Nicola Napolitano - Dottore commercialista</t>
  </si>
  <si>
    <t>n.napolitano4@gmail.com</t>
  </si>
  <si>
    <t>Disclaimer:</t>
  </si>
  <si>
    <t>Autore</t>
  </si>
  <si>
    <t xml:space="preserve">Per asistenza o chiarimenti potete scrivere direttamente all'autore </t>
  </si>
  <si>
    <t xml:space="preserve">L'utilizzatore di questo foglio di calcolo è tenuto a controllare l'esattezza e la completezza </t>
  </si>
  <si>
    <t xml:space="preserve">dei risultati. </t>
  </si>
  <si>
    <t xml:space="preserve">L'autore e l'editore non si assumono alcuna responsabilità per danni diretti o indiretti subìti </t>
  </si>
  <si>
    <t>dal cliente o da terzi in dipendenza dall'uso del presente foglio di calcolo.</t>
  </si>
  <si>
    <t>Art. 3 e 25 novies D.Lgs. 14/2019</t>
  </si>
  <si>
    <t>Leggi i iferimenti normativi</t>
  </si>
  <si>
    <t>Versione 1.0 del 01/03/2024</t>
  </si>
  <si>
    <t>Prestito…...</t>
  </si>
  <si>
    <t>Termometro</t>
  </si>
  <si>
    <t>STRUMENTI DI CONTROLLO PER LA RILEVAZIONE DELLO STATO DI CRISI</t>
  </si>
  <si>
    <t>STRUMENTI DI CONTROLLO  PER LA RILEVAZIONE DELLO STATO DI CRISI</t>
  </si>
  <si>
    <t>Art. 3 D.Lgs. 14/20219 Codice della Crisi d'impresa e dell'Insolvenza</t>
  </si>
  <si>
    <t xml:space="preserve">Abbinato all'Ebook </t>
  </si>
  <si>
    <t xml:space="preserve"> se l'impresa è in stato di crisi in base ai parametri di cui all'art. 3 e 25novies del</t>
  </si>
  <si>
    <t xml:space="preserve"> D.Lgs. 14/2019 Codice della Crisi d'Impresa e dell'Insolvenza".</t>
  </si>
  <si>
    <r>
      <rPr>
        <b/>
        <i/>
        <sz val="11"/>
        <color theme="1"/>
        <rFont val="Calibri"/>
        <family val="2"/>
        <scheme val="minor"/>
      </rPr>
      <t>RILEVAZIONE DELLO STATO DI CRISI</t>
    </r>
    <r>
      <rPr>
        <i/>
        <sz val="11"/>
        <color theme="1"/>
        <rFont val="Calibri"/>
        <family val="2"/>
        <scheme val="minor"/>
      </rPr>
      <t>" e permette di verificare in modo semplice e rapido</t>
    </r>
  </si>
  <si>
    <r>
      <t>Questo applicativo è abbinato all'ebook "GUIDA A</t>
    </r>
    <r>
      <rPr>
        <b/>
        <i/>
        <sz val="11"/>
        <color theme="1"/>
        <rFont val="Calibri"/>
        <family val="2"/>
        <scheme val="minor"/>
      </rPr>
      <t>GLI STRUMENTI DI CONTROLLO PER LA</t>
    </r>
    <r>
      <rPr>
        <i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</si>
</sst>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[$€-2]\ * #,##0.00_-;\-[$€-2]\ * #,##0.00_-;_-[$€-2]\ * &quot;-&quot;??_-;_-@_-"/>
    <numFmt numFmtId="166" formatCode="0.0%"/>
    <numFmt numFmtId="167" formatCode="_-[$€-2]\ * #,##0_-;\-[$€-2]\ * #,##0_-;_-[$€-2]\ * &quot;-&quot;??_-;_-@_-"/>
    <numFmt numFmtId="168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62"/>
      <name val="Verdana"/>
      <family val="2"/>
    </font>
    <font>
      <b/>
      <i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i/>
      <sz val="9"/>
      <name val="Arial"/>
      <family val="2"/>
    </font>
    <font>
      <sz val="10"/>
      <name val="Calibri"/>
      <family val="2"/>
      <scheme val="minor"/>
    </font>
    <font>
      <b/>
      <i/>
      <sz val="9"/>
      <color theme="1"/>
      <name val="Arial"/>
      <family val="2"/>
    </font>
    <font>
      <sz val="1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"/>
      <color theme="9" tint="-0.499984740745262"/>
      <name val="Arial Narrow"/>
      <family val="2"/>
    </font>
    <font>
      <b/>
      <sz val="10"/>
      <color rgb="FF00206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340">
    <xf numFmtId="0" fontId="0" fillId="0" borderId="0" xfId="0"/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2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right"/>
      <protection hidden="1"/>
    </xf>
    <xf numFmtId="14" fontId="8" fillId="7" borderId="3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hidden="1"/>
    </xf>
    <xf numFmtId="0" fontId="0" fillId="2" borderId="3" xfId="0" applyFill="1" applyBorder="1" applyAlignment="1" applyProtection="1">
      <alignment horizontal="left"/>
      <protection hidden="1"/>
    </xf>
    <xf numFmtId="164" fontId="0" fillId="7" borderId="3" xfId="0" applyNumberFormat="1" applyFill="1" applyBorder="1" applyProtection="1">
      <protection locked="0"/>
    </xf>
    <xf numFmtId="0" fontId="11" fillId="2" borderId="0" xfId="0" applyFont="1" applyFill="1" applyAlignment="1" applyProtection="1">
      <alignment vertical="center"/>
      <protection hidden="1"/>
    </xf>
    <xf numFmtId="0" fontId="9" fillId="2" borderId="0" xfId="0" applyFont="1" applyFill="1" applyProtection="1">
      <protection hidden="1"/>
    </xf>
    <xf numFmtId="0" fontId="0" fillId="2" borderId="4" xfId="0" applyFill="1" applyBorder="1" applyAlignment="1" applyProtection="1">
      <alignment wrapText="1"/>
      <protection hidden="1"/>
    </xf>
    <xf numFmtId="44" fontId="0" fillId="2" borderId="3" xfId="1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13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164" fontId="0" fillId="7" borderId="3" xfId="0" applyNumberForma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wrapText="1"/>
      <protection hidden="1"/>
    </xf>
    <xf numFmtId="0" fontId="0" fillId="2" borderId="3" xfId="0" applyFill="1" applyBorder="1" applyAlignment="1" applyProtection="1">
      <alignment horizontal="left" wrapText="1"/>
      <protection hidden="1"/>
    </xf>
    <xf numFmtId="44" fontId="2" fillId="2" borderId="11" xfId="0" applyNumberFormat="1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14" fontId="9" fillId="2" borderId="9" xfId="0" applyNumberFormat="1" applyFon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wrapText="1"/>
      <protection hidden="1"/>
    </xf>
    <xf numFmtId="165" fontId="0" fillId="7" borderId="3" xfId="0" applyNumberFormat="1" applyFill="1" applyBorder="1" applyAlignment="1" applyProtection="1">
      <alignment vertical="center"/>
      <protection locked="0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Protection="1">
      <protection hidden="1"/>
    </xf>
    <xf numFmtId="165" fontId="0" fillId="2" borderId="3" xfId="0" applyNumberFormat="1" applyFill="1" applyBorder="1" applyAlignment="1" applyProtection="1">
      <alignment vertical="center"/>
      <protection hidden="1"/>
    </xf>
    <xf numFmtId="14" fontId="9" fillId="2" borderId="0" xfId="0" applyNumberFormat="1" applyFont="1" applyFill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16" fillId="2" borderId="0" xfId="0" applyFont="1" applyFill="1" applyProtection="1">
      <protection hidden="1"/>
    </xf>
    <xf numFmtId="165" fontId="0" fillId="7" borderId="3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left"/>
      <protection hidden="1"/>
    </xf>
    <xf numFmtId="164" fontId="0" fillId="7" borderId="12" xfId="0" applyNumberFormat="1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vertical="center"/>
      <protection hidden="1"/>
    </xf>
    <xf numFmtId="0" fontId="15" fillId="2" borderId="3" xfId="0" applyFont="1" applyFill="1" applyBorder="1" applyAlignment="1" applyProtection="1">
      <alignment horizontal="left" wrapText="1"/>
      <protection hidden="1"/>
    </xf>
    <xf numFmtId="164" fontId="0" fillId="2" borderId="12" xfId="0" applyNumberForma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2" fillId="2" borderId="3" xfId="0" applyFont="1" applyFill="1" applyBorder="1" applyAlignment="1" applyProtection="1">
      <alignment horizontal="right" wrapText="1"/>
      <protection hidden="1"/>
    </xf>
    <xf numFmtId="1" fontId="0" fillId="7" borderId="3" xfId="0" applyNumberForma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 wrapText="1"/>
      <protection hidden="1"/>
    </xf>
    <xf numFmtId="0" fontId="6" fillId="2" borderId="0" xfId="2" applyFont="1" applyFill="1" applyProtection="1">
      <protection hidden="1"/>
    </xf>
    <xf numFmtId="0" fontId="17" fillId="2" borderId="4" xfId="0" applyFont="1" applyFill="1" applyBorder="1" applyAlignment="1" applyProtection="1">
      <alignment vertical="top" wrapText="1"/>
      <protection hidden="1"/>
    </xf>
    <xf numFmtId="0" fontId="18" fillId="2" borderId="4" xfId="0" applyFont="1" applyFill="1" applyBorder="1" applyAlignment="1" applyProtection="1">
      <alignment horizontal="center" wrapText="1"/>
      <protection hidden="1"/>
    </xf>
    <xf numFmtId="0" fontId="17" fillId="2" borderId="6" xfId="0" applyFont="1" applyFill="1" applyBorder="1" applyAlignment="1" applyProtection="1">
      <alignment wrapText="1"/>
      <protection hidden="1"/>
    </xf>
    <xf numFmtId="0" fontId="7" fillId="0" borderId="0" xfId="2" applyFont="1" applyAlignment="1">
      <alignment horizontal="center"/>
    </xf>
    <xf numFmtId="0" fontId="19" fillId="5" borderId="14" xfId="0" applyFont="1" applyFill="1" applyBorder="1" applyAlignment="1" applyProtection="1">
      <alignment horizontal="center"/>
      <protection hidden="1"/>
    </xf>
    <xf numFmtId="0" fontId="15" fillId="5" borderId="14" xfId="0" applyFont="1" applyFill="1" applyBorder="1" applyProtection="1">
      <protection hidden="1"/>
    </xf>
    <xf numFmtId="0" fontId="13" fillId="5" borderId="14" xfId="0" applyFont="1" applyFill="1" applyBorder="1" applyAlignment="1" applyProtection="1">
      <alignment horizontal="right"/>
      <protection hidden="1"/>
    </xf>
    <xf numFmtId="0" fontId="19" fillId="5" borderId="14" xfId="0" applyFont="1" applyFill="1" applyBorder="1" applyAlignment="1" applyProtection="1">
      <alignment horizontal="right"/>
      <protection hidden="1"/>
    </xf>
    <xf numFmtId="0" fontId="15" fillId="5" borderId="14" xfId="0" applyFont="1" applyFill="1" applyBorder="1" applyAlignment="1" applyProtection="1">
      <alignment vertical="center" wrapText="1"/>
      <protection hidden="1"/>
    </xf>
    <xf numFmtId="0" fontId="13" fillId="5" borderId="14" xfId="0" applyFont="1" applyFill="1" applyBorder="1" applyAlignment="1" applyProtection="1">
      <alignment horizontal="right" wrapText="1"/>
      <protection hidden="1"/>
    </xf>
    <xf numFmtId="0" fontId="13" fillId="5" borderId="14" xfId="0" applyFont="1" applyFill="1" applyBorder="1" applyAlignment="1" applyProtection="1">
      <alignment horizontal="center"/>
      <protection hidden="1"/>
    </xf>
    <xf numFmtId="0" fontId="19" fillId="5" borderId="15" xfId="0" applyFont="1" applyFill="1" applyBorder="1" applyAlignment="1" applyProtection="1">
      <alignment horizontal="right"/>
      <protection hidden="1"/>
    </xf>
    <xf numFmtId="0" fontId="20" fillId="5" borderId="16" xfId="0" applyFont="1" applyFill="1" applyBorder="1" applyAlignment="1" applyProtection="1">
      <alignment wrapText="1"/>
      <protection hidden="1"/>
    </xf>
    <xf numFmtId="0" fontId="20" fillId="5" borderId="16" xfId="4" applyFill="1" applyBorder="1" applyAlignment="1" applyProtection="1">
      <alignment wrapText="1"/>
      <protection hidden="1"/>
    </xf>
    <xf numFmtId="0" fontId="22" fillId="5" borderId="16" xfId="0" applyFont="1" applyFill="1" applyBorder="1" applyAlignment="1" applyProtection="1">
      <alignment wrapText="1"/>
      <protection hidden="1"/>
    </xf>
    <xf numFmtId="0" fontId="21" fillId="5" borderId="16" xfId="0" applyFont="1" applyFill="1" applyBorder="1" applyAlignment="1" applyProtection="1">
      <alignment wrapText="1"/>
      <protection hidden="1"/>
    </xf>
    <xf numFmtId="0" fontId="23" fillId="5" borderId="16" xfId="0" applyFont="1" applyFill="1" applyBorder="1" applyAlignment="1" applyProtection="1">
      <alignment wrapText="1"/>
      <protection hidden="1"/>
    </xf>
    <xf numFmtId="0" fontId="21" fillId="5" borderId="16" xfId="0" applyFont="1" applyFill="1" applyBorder="1" applyAlignment="1" applyProtection="1">
      <alignment vertical="center" wrapText="1"/>
      <protection hidden="1"/>
    </xf>
    <xf numFmtId="49" fontId="20" fillId="5" borderId="16" xfId="0" applyNumberFormat="1" applyFont="1" applyFill="1" applyBorder="1" applyAlignment="1" applyProtection="1">
      <alignment wrapText="1"/>
      <protection hidden="1"/>
    </xf>
    <xf numFmtId="49" fontId="20" fillId="5" borderId="16" xfId="4" applyNumberFormat="1" applyFill="1" applyBorder="1" applyAlignment="1" applyProtection="1">
      <alignment horizontal="left" wrapText="1"/>
      <protection hidden="1"/>
    </xf>
    <xf numFmtId="0" fontId="21" fillId="5" borderId="0" xfId="0" applyFont="1" applyFill="1" applyAlignment="1" applyProtection="1">
      <alignment vertical="center" wrapText="1"/>
      <protection hidden="1"/>
    </xf>
    <xf numFmtId="0" fontId="0" fillId="0" borderId="5" xfId="0" applyBorder="1"/>
    <xf numFmtId="0" fontId="7" fillId="2" borderId="3" xfId="2" applyFont="1" applyFill="1" applyBorder="1" applyAlignment="1" applyProtection="1">
      <alignment horizontal="center" vertical="center"/>
      <protection hidden="1"/>
    </xf>
    <xf numFmtId="0" fontId="3" fillId="7" borderId="8" xfId="0" applyFont="1" applyFill="1" applyBorder="1" applyAlignment="1" applyProtection="1">
      <alignment horizontal="center"/>
      <protection hidden="1"/>
    </xf>
    <xf numFmtId="0" fontId="19" fillId="5" borderId="16" xfId="0" applyFont="1" applyFill="1" applyBorder="1" applyAlignment="1" applyProtection="1">
      <alignment horizontal="center"/>
      <protection hidden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165" fontId="0" fillId="2" borderId="3" xfId="1" applyNumberFormat="1" applyFont="1" applyFill="1" applyBorder="1" applyAlignment="1" applyProtection="1">
      <alignment vertical="center"/>
      <protection hidden="1"/>
    </xf>
    <xf numFmtId="165" fontId="0" fillId="7" borderId="3" xfId="1" applyNumberFormat="1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hidden="1"/>
    </xf>
    <xf numFmtId="0" fontId="6" fillId="0" borderId="0" xfId="2" applyFont="1"/>
    <xf numFmtId="0" fontId="9" fillId="0" borderId="0" xfId="0" applyFont="1"/>
    <xf numFmtId="0" fontId="3" fillId="0" borderId="11" xfId="0" applyFont="1" applyBorder="1"/>
    <xf numFmtId="0" fontId="9" fillId="0" borderId="11" xfId="0" applyFont="1" applyBorder="1"/>
    <xf numFmtId="0" fontId="9" fillId="0" borderId="8" xfId="0" applyFont="1" applyBorder="1"/>
    <xf numFmtId="0" fontId="0" fillId="7" borderId="0" xfId="0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horizontal="left"/>
      <protection hidden="1"/>
    </xf>
    <xf numFmtId="0" fontId="35" fillId="7" borderId="5" xfId="0" applyFont="1" applyFill="1" applyBorder="1" applyAlignment="1" applyProtection="1">
      <alignment horizontal="left"/>
      <protection hidden="1"/>
    </xf>
    <xf numFmtId="0" fontId="35" fillId="7" borderId="11" xfId="0" applyFont="1" applyFill="1" applyBorder="1" applyAlignment="1" applyProtection="1">
      <alignment horizontal="left"/>
      <protection hidden="1"/>
    </xf>
    <xf numFmtId="0" fontId="35" fillId="7" borderId="8" xfId="0" applyFont="1" applyFill="1" applyBorder="1" applyAlignment="1" applyProtection="1">
      <alignment horizontal="left"/>
      <protection hidden="1"/>
    </xf>
    <xf numFmtId="0" fontId="25" fillId="5" borderId="0" xfId="0" applyFont="1" applyFill="1" applyProtection="1">
      <protection hidden="1"/>
    </xf>
    <xf numFmtId="165" fontId="15" fillId="5" borderId="0" xfId="0" applyNumberFormat="1" applyFont="1" applyFill="1" applyProtection="1">
      <protection hidden="1"/>
    </xf>
    <xf numFmtId="166" fontId="0" fillId="5" borderId="0" xfId="3" applyNumberFormat="1" applyFont="1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2" fillId="5" borderId="0" xfId="0" applyFont="1" applyFill="1" applyProtection="1">
      <protection hidden="1"/>
    </xf>
    <xf numFmtId="0" fontId="7" fillId="14" borderId="3" xfId="2" applyFont="1" applyFill="1" applyBorder="1" applyAlignment="1" applyProtection="1">
      <alignment horizontal="center"/>
      <protection hidden="1"/>
    </xf>
    <xf numFmtId="165" fontId="32" fillId="11" borderId="1" xfId="0" applyNumberFormat="1" applyFont="1" applyFill="1" applyBorder="1" applyAlignment="1" applyProtection="1">
      <alignment horizontal="center" vertical="center" wrapText="1"/>
      <protection hidden="1"/>
    </xf>
    <xf numFmtId="166" fontId="24" fillId="5" borderId="11" xfId="3" applyNumberFormat="1" applyFont="1" applyFill="1" applyBorder="1" applyAlignment="1" applyProtection="1">
      <alignment horizontal="center" vertical="center" wrapText="1"/>
      <protection hidden="1"/>
    </xf>
    <xf numFmtId="0" fontId="8" fillId="8" borderId="3" xfId="0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Protection="1">
      <protection hidden="1"/>
    </xf>
    <xf numFmtId="165" fontId="15" fillId="5" borderId="4" xfId="0" applyNumberFormat="1" applyFont="1" applyFill="1" applyBorder="1" applyProtection="1">
      <protection hidden="1"/>
    </xf>
    <xf numFmtId="166" fontId="0" fillId="5" borderId="0" xfId="3" applyNumberFormat="1" applyFont="1" applyFill="1" applyBorder="1" applyAlignment="1" applyProtection="1">
      <alignment horizontal="center"/>
      <protection hidden="1"/>
    </xf>
    <xf numFmtId="165" fontId="15" fillId="5" borderId="12" xfId="0" applyNumberFormat="1" applyFont="1" applyFill="1" applyBorder="1" applyProtection="1">
      <protection hidden="1"/>
    </xf>
    <xf numFmtId="166" fontId="0" fillId="5" borderId="9" xfId="3" applyNumberFormat="1" applyFont="1" applyFill="1" applyBorder="1" applyAlignment="1" applyProtection="1">
      <alignment horizontal="center"/>
      <protection hidden="1"/>
    </xf>
    <xf numFmtId="166" fontId="0" fillId="5" borderId="12" xfId="3" applyNumberFormat="1" applyFont="1" applyFill="1" applyBorder="1" applyAlignment="1" applyProtection="1">
      <alignment horizontal="center"/>
      <protection hidden="1"/>
    </xf>
    <xf numFmtId="167" fontId="13" fillId="5" borderId="3" xfId="0" applyNumberFormat="1" applyFont="1" applyFill="1" applyBorder="1" applyProtection="1">
      <protection hidden="1"/>
    </xf>
    <xf numFmtId="167" fontId="15" fillId="5" borderId="3" xfId="0" applyNumberFormat="1" applyFont="1" applyFill="1" applyBorder="1" applyProtection="1">
      <protection hidden="1"/>
    </xf>
    <xf numFmtId="167" fontId="19" fillId="5" borderId="3" xfId="0" applyNumberFormat="1" applyFont="1" applyFill="1" applyBorder="1" applyProtection="1">
      <protection hidden="1"/>
    </xf>
    <xf numFmtId="166" fontId="3" fillId="5" borderId="3" xfId="3" applyNumberFormat="1" applyFont="1" applyFill="1" applyBorder="1" applyAlignment="1" applyProtection="1">
      <alignment horizontal="center"/>
      <protection hidden="1"/>
    </xf>
    <xf numFmtId="166" fontId="0" fillId="5" borderId="3" xfId="3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right"/>
      <protection hidden="1"/>
    </xf>
    <xf numFmtId="166" fontId="24" fillId="5" borderId="17" xfId="3" applyNumberFormat="1" applyFont="1" applyFill="1" applyBorder="1" applyAlignment="1" applyProtection="1">
      <alignment horizontal="center" vertical="center" wrapText="1"/>
      <protection hidden="1"/>
    </xf>
    <xf numFmtId="14" fontId="19" fillId="11" borderId="1" xfId="0" applyNumberFormat="1" applyFont="1" applyFill="1" applyBorder="1" applyAlignment="1" applyProtection="1">
      <alignment horizontal="center"/>
      <protection hidden="1"/>
    </xf>
    <xf numFmtId="166" fontId="0" fillId="5" borderId="17" xfId="3" applyNumberFormat="1" applyFont="1" applyFill="1" applyBorder="1" applyAlignment="1" applyProtection="1">
      <alignment horizontal="center"/>
      <protection hidden="1"/>
    </xf>
    <xf numFmtId="166" fontId="0" fillId="5" borderId="3" xfId="3" applyNumberFormat="1" applyFont="1" applyFill="1" applyBorder="1" applyAlignment="1" applyProtection="1">
      <alignment horizontal="center" vertical="center"/>
      <protection hidden="1"/>
    </xf>
    <xf numFmtId="166" fontId="3" fillId="5" borderId="3" xfId="3" applyNumberFormat="1" applyFont="1" applyFill="1" applyBorder="1" applyAlignment="1" applyProtection="1">
      <alignment horizontal="center" vertical="center"/>
      <protection hidden="1"/>
    </xf>
    <xf numFmtId="167" fontId="3" fillId="5" borderId="3" xfId="0" applyNumberFormat="1" applyFont="1" applyFill="1" applyBorder="1" applyProtection="1">
      <protection hidden="1"/>
    </xf>
    <xf numFmtId="167" fontId="0" fillId="5" borderId="0" xfId="0" applyNumberFormat="1" applyFill="1" applyProtection="1">
      <protection hidden="1"/>
    </xf>
    <xf numFmtId="167" fontId="19" fillId="5" borderId="0" xfId="0" applyNumberFormat="1" applyFont="1" applyFill="1" applyProtection="1">
      <protection hidden="1"/>
    </xf>
    <xf numFmtId="166" fontId="3" fillId="5" borderId="0" xfId="3" applyNumberFormat="1" applyFont="1" applyFill="1" applyBorder="1" applyAlignment="1" applyProtection="1">
      <alignment horizontal="center" vertical="center"/>
      <protection hidden="1"/>
    </xf>
    <xf numFmtId="0" fontId="7" fillId="5" borderId="0" xfId="2" applyFont="1" applyFill="1" applyAlignment="1" applyProtection="1">
      <alignment horizontal="left"/>
      <protection hidden="1"/>
    </xf>
    <xf numFmtId="0" fontId="19" fillId="5" borderId="0" xfId="0" applyFont="1" applyFill="1" applyAlignment="1" applyProtection="1">
      <alignment horizontal="center"/>
      <protection hidden="1"/>
    </xf>
    <xf numFmtId="167" fontId="15" fillId="7" borderId="12" xfId="0" applyNumberFormat="1" applyFont="1" applyFill="1" applyBorder="1" applyProtection="1">
      <protection locked="0"/>
    </xf>
    <xf numFmtId="167" fontId="15" fillId="7" borderId="3" xfId="0" applyNumberFormat="1" applyFont="1" applyFill="1" applyBorder="1" applyProtection="1">
      <protection locked="0"/>
    </xf>
    <xf numFmtId="167" fontId="15" fillId="7" borderId="3" xfId="0" applyNumberFormat="1" applyFont="1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14" fontId="33" fillId="7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3" xfId="2" applyFont="1" applyBorder="1" applyAlignment="1" applyProtection="1">
      <alignment horizontal="center"/>
      <protection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14" fillId="9" borderId="3" xfId="0" applyFont="1" applyFill="1" applyBorder="1" applyAlignment="1" applyProtection="1">
      <alignment horizontal="center" vertical="center" wrapText="1"/>
      <protection hidden="1"/>
    </xf>
    <xf numFmtId="0" fontId="27" fillId="9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14" fontId="26" fillId="2" borderId="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166" fontId="0" fillId="0" borderId="3" xfId="3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68" fontId="0" fillId="0" borderId="3" xfId="0" applyNumberFormat="1" applyBorder="1" applyAlignment="1" applyProtection="1">
      <alignment horizontal="center" vertical="center"/>
      <protection hidden="1"/>
    </xf>
    <xf numFmtId="14" fontId="14" fillId="2" borderId="3" xfId="0" applyNumberFormat="1" applyFont="1" applyFill="1" applyBorder="1" applyAlignment="1" applyProtection="1">
      <alignment horizontal="left" vertical="center" wrapText="1"/>
      <protection hidden="1"/>
    </xf>
    <xf numFmtId="166" fontId="0" fillId="0" borderId="3" xfId="3" applyNumberFormat="1" applyFont="1" applyBorder="1" applyAlignment="1" applyProtection="1">
      <alignment horizontal="center"/>
      <protection hidden="1"/>
    </xf>
    <xf numFmtId="0" fontId="7" fillId="0" borderId="0" xfId="2" applyFont="1" applyProtection="1">
      <protection hidden="1"/>
    </xf>
    <xf numFmtId="0" fontId="0" fillId="8" borderId="0" xfId="0" applyFill="1" applyProtection="1">
      <protection hidden="1"/>
    </xf>
    <xf numFmtId="0" fontId="7" fillId="8" borderId="3" xfId="2" applyFont="1" applyFill="1" applyBorder="1" applyAlignment="1" applyProtection="1">
      <alignment horizontal="center" vertical="center"/>
      <protection hidden="1"/>
    </xf>
    <xf numFmtId="0" fontId="7" fillId="8" borderId="0" xfId="2" applyFont="1" applyFill="1" applyAlignment="1" applyProtection="1">
      <alignment horizontal="center"/>
      <protection hidden="1"/>
    </xf>
    <xf numFmtId="0" fontId="8" fillId="8" borderId="0" xfId="0" applyFont="1" applyFill="1" applyAlignment="1" applyProtection="1">
      <alignment horizontal="center" vertical="center" wrapText="1"/>
      <protection hidden="1"/>
    </xf>
    <xf numFmtId="0" fontId="3" fillId="9" borderId="3" xfId="0" applyFont="1" applyFill="1" applyBorder="1" applyAlignment="1" applyProtection="1">
      <alignment horizontal="right" vertical="center" wrapText="1"/>
      <protection hidden="1"/>
    </xf>
    <xf numFmtId="165" fontId="3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right" vertical="center" wrapText="1"/>
      <protection hidden="1"/>
    </xf>
    <xf numFmtId="14" fontId="8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3" xfId="0" applyFont="1" applyFill="1" applyBorder="1" applyProtection="1">
      <protection hidden="1"/>
    </xf>
    <xf numFmtId="165" fontId="3" fillId="8" borderId="3" xfId="0" applyNumberFormat="1" applyFont="1" applyFill="1" applyBorder="1" applyProtection="1">
      <protection hidden="1"/>
    </xf>
    <xf numFmtId="0" fontId="3" fillId="8" borderId="3" xfId="0" applyFont="1" applyFill="1" applyBorder="1" applyAlignment="1" applyProtection="1">
      <alignment vertical="center" wrapText="1"/>
      <protection hidden="1"/>
    </xf>
    <xf numFmtId="165" fontId="3" fillId="8" borderId="3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3" fillId="8" borderId="3" xfId="0" applyFont="1" applyFill="1" applyBorder="1" applyAlignment="1" applyProtection="1">
      <alignment horizontal="right"/>
      <protection hidden="1"/>
    </xf>
    <xf numFmtId="168" fontId="3" fillId="8" borderId="3" xfId="0" applyNumberFormat="1" applyFont="1" applyFill="1" applyBorder="1" applyAlignment="1" applyProtection="1">
      <alignment horizontal="center"/>
      <protection hidden="1"/>
    </xf>
    <xf numFmtId="0" fontId="7" fillId="8" borderId="0" xfId="2" applyFont="1" applyFill="1" applyProtection="1">
      <protection hidden="1"/>
    </xf>
    <xf numFmtId="0" fontId="0" fillId="7" borderId="3" xfId="0" applyFill="1" applyBorder="1" applyAlignment="1" applyProtection="1">
      <alignment horizontal="left" vertical="center" wrapText="1"/>
      <protection locked="0"/>
    </xf>
    <xf numFmtId="165" fontId="0" fillId="7" borderId="3" xfId="0" applyNumberFormat="1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 applyProtection="1">
      <alignment horizontal="center"/>
      <protection hidden="1"/>
    </xf>
    <xf numFmtId="0" fontId="7" fillId="2" borderId="0" xfId="2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3" xfId="2" applyFont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7" fillId="0" borderId="0" xfId="2" applyFont="1" applyBorder="1" applyAlignment="1" applyProtection="1"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26" fillId="7" borderId="0" xfId="0" applyFont="1" applyFill="1" applyProtection="1">
      <protection hidden="1"/>
    </xf>
    <xf numFmtId="0" fontId="17" fillId="7" borderId="0" xfId="0" applyFont="1" applyFill="1" applyProtection="1">
      <protection hidden="1"/>
    </xf>
    <xf numFmtId="0" fontId="0" fillId="0" borderId="1" xfId="0" applyBorder="1" applyProtection="1">
      <protection hidden="1"/>
    </xf>
    <xf numFmtId="0" fontId="3" fillId="5" borderId="1" xfId="0" applyFont="1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right" vertical="center"/>
      <protection hidden="1"/>
    </xf>
    <xf numFmtId="0" fontId="12" fillId="0" borderId="0" xfId="0" applyFont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6" fillId="0" borderId="5" xfId="0" applyFont="1" applyBorder="1" applyProtection="1">
      <protection hidden="1"/>
    </xf>
    <xf numFmtId="0" fontId="12" fillId="0" borderId="8" xfId="0" applyFont="1" applyBorder="1" applyProtection="1">
      <protection hidden="1"/>
    </xf>
    <xf numFmtId="165" fontId="18" fillId="5" borderId="0" xfId="0" applyNumberFormat="1" applyFont="1" applyFill="1" applyProtection="1"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4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14" fontId="9" fillId="5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9" fillId="0" borderId="2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6" fillId="5" borderId="2" xfId="0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7" borderId="0" xfId="0" applyFont="1" applyFill="1" applyAlignment="1" applyProtection="1">
      <alignment horizontal="center"/>
      <protection hidden="1"/>
    </xf>
    <xf numFmtId="0" fontId="38" fillId="0" borderId="3" xfId="0" applyFont="1" applyBorder="1" applyAlignment="1" applyProtection="1">
      <alignment horizont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39" fillId="5" borderId="3" xfId="0" applyFont="1" applyFill="1" applyBorder="1" applyAlignment="1" applyProtection="1">
      <alignment horizontal="center"/>
      <protection hidden="1"/>
    </xf>
    <xf numFmtId="14" fontId="9" fillId="5" borderId="3" xfId="0" applyNumberFormat="1" applyFont="1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40" fillId="5" borderId="5" xfId="0" applyFont="1" applyFill="1" applyBorder="1" applyAlignment="1" applyProtection="1">
      <alignment horizontal="center" vertical="center" wrapText="1"/>
      <protection hidden="1"/>
    </xf>
    <xf numFmtId="0" fontId="40" fillId="5" borderId="6" xfId="0" applyFont="1" applyFill="1" applyBorder="1" applyAlignment="1" applyProtection="1">
      <alignment horizontal="center" vertical="center" wrapText="1"/>
      <protection hidden="1"/>
    </xf>
    <xf numFmtId="0" fontId="40" fillId="5" borderId="7" xfId="0" applyFont="1" applyFill="1" applyBorder="1" applyAlignment="1" applyProtection="1">
      <alignment horizontal="center" vertical="center" wrapText="1"/>
      <protection hidden="1"/>
    </xf>
    <xf numFmtId="0" fontId="40" fillId="5" borderId="11" xfId="0" applyFont="1" applyFill="1" applyBorder="1" applyAlignment="1" applyProtection="1">
      <alignment horizontal="center" vertical="center" wrapText="1"/>
      <protection hidden="1"/>
    </xf>
    <xf numFmtId="0" fontId="40" fillId="5" borderId="0" xfId="0" applyFont="1" applyFill="1" applyAlignment="1" applyProtection="1">
      <alignment horizontal="center" vertical="center" wrapText="1"/>
      <protection hidden="1"/>
    </xf>
    <xf numFmtId="0" fontId="40" fillId="5" borderId="13" xfId="0" applyFont="1" applyFill="1" applyBorder="1" applyAlignment="1" applyProtection="1">
      <alignment horizontal="center" vertical="center" wrapText="1"/>
      <protection hidden="1"/>
    </xf>
    <xf numFmtId="0" fontId="40" fillId="5" borderId="8" xfId="0" applyFont="1" applyFill="1" applyBorder="1" applyAlignment="1" applyProtection="1">
      <alignment horizontal="center" vertical="center" wrapText="1"/>
      <protection hidden="1"/>
    </xf>
    <xf numFmtId="0" fontId="40" fillId="5" borderId="9" xfId="0" applyFont="1" applyFill="1" applyBorder="1" applyAlignment="1" applyProtection="1">
      <alignment horizontal="center" vertical="center" wrapText="1"/>
      <protection hidden="1"/>
    </xf>
    <xf numFmtId="0" fontId="40" fillId="5" borderId="10" xfId="0" applyFont="1" applyFill="1" applyBorder="1" applyAlignment="1" applyProtection="1">
      <alignment horizontal="center" vertical="center" wrapText="1"/>
      <protection hidden="1"/>
    </xf>
    <xf numFmtId="0" fontId="41" fillId="5" borderId="1" xfId="0" applyFont="1" applyFill="1" applyBorder="1" applyAlignment="1" applyProtection="1">
      <alignment horizontal="center" vertical="center" wrapText="1"/>
      <protection hidden="1"/>
    </xf>
    <xf numFmtId="0" fontId="41" fillId="5" borderId="18" xfId="0" applyFont="1" applyFill="1" applyBorder="1" applyAlignment="1" applyProtection="1">
      <alignment horizontal="center" vertical="center" wrapText="1"/>
      <protection hidden="1"/>
    </xf>
    <xf numFmtId="0" fontId="41" fillId="5" borderId="2" xfId="0" applyFont="1" applyFill="1" applyBorder="1" applyAlignment="1" applyProtection="1">
      <alignment horizontal="center" vertical="center" wrapText="1"/>
      <protection hidden="1"/>
    </xf>
    <xf numFmtId="0" fontId="37" fillId="5" borderId="5" xfId="0" applyFont="1" applyFill="1" applyBorder="1" applyAlignment="1" applyProtection="1">
      <alignment horizontal="center" vertical="center" wrapText="1"/>
      <protection hidden="1"/>
    </xf>
    <xf numFmtId="0" fontId="37" fillId="5" borderId="6" xfId="0" applyFont="1" applyFill="1" applyBorder="1" applyAlignment="1" applyProtection="1">
      <alignment horizontal="center" vertical="center" wrapText="1"/>
      <protection hidden="1"/>
    </xf>
    <xf numFmtId="0" fontId="37" fillId="5" borderId="7" xfId="0" applyFont="1" applyFill="1" applyBorder="1" applyAlignment="1" applyProtection="1">
      <alignment horizontal="center" vertical="center" wrapText="1"/>
      <protection hidden="1"/>
    </xf>
    <xf numFmtId="0" fontId="37" fillId="5" borderId="8" xfId="0" applyFont="1" applyFill="1" applyBorder="1" applyAlignment="1" applyProtection="1">
      <alignment horizontal="center" vertical="center" wrapText="1"/>
      <protection hidden="1"/>
    </xf>
    <xf numFmtId="0" fontId="37" fillId="5" borderId="9" xfId="0" applyFont="1" applyFill="1" applyBorder="1" applyAlignment="1" applyProtection="1">
      <alignment horizontal="center" vertical="center" wrapText="1"/>
      <protection hidden="1"/>
    </xf>
    <xf numFmtId="0" fontId="37" fillId="5" borderId="10" xfId="0" applyFont="1" applyFill="1" applyBorder="1" applyAlignment="1" applyProtection="1">
      <alignment horizontal="center" vertical="center" wrapText="1"/>
      <protection hidden="1"/>
    </xf>
    <xf numFmtId="0" fontId="29" fillId="13" borderId="11" xfId="0" applyFont="1" applyFill="1" applyBorder="1" applyAlignment="1" applyProtection="1">
      <alignment horizontal="center"/>
      <protection hidden="1"/>
    </xf>
    <xf numFmtId="0" fontId="29" fillId="13" borderId="19" xfId="0" applyFont="1" applyFill="1" applyBorder="1" applyAlignment="1" applyProtection="1">
      <alignment horizontal="center"/>
      <protection hidden="1"/>
    </xf>
    <xf numFmtId="0" fontId="30" fillId="8" borderId="1" xfId="2" applyFont="1" applyFill="1" applyBorder="1" applyAlignment="1" applyProtection="1">
      <alignment horizontal="center"/>
      <protection hidden="1"/>
    </xf>
    <xf numFmtId="0" fontId="30" fillId="8" borderId="2" xfId="2" applyFont="1" applyFill="1" applyBorder="1" applyAlignment="1" applyProtection="1">
      <alignment horizontal="center"/>
      <protection hidden="1"/>
    </xf>
    <xf numFmtId="0" fontId="7" fillId="2" borderId="5" xfId="2" applyFont="1" applyFill="1" applyBorder="1" applyAlignment="1" applyProtection="1">
      <alignment horizontal="center" vertical="center" wrapText="1"/>
      <protection hidden="1"/>
    </xf>
    <xf numFmtId="0" fontId="7" fillId="2" borderId="6" xfId="2" applyFont="1" applyFill="1" applyBorder="1" applyAlignment="1" applyProtection="1">
      <alignment horizontal="center" vertical="center" wrapText="1"/>
      <protection hidden="1"/>
    </xf>
    <xf numFmtId="0" fontId="7" fillId="2" borderId="7" xfId="2" applyFont="1" applyFill="1" applyBorder="1" applyAlignment="1" applyProtection="1">
      <alignment horizontal="center" vertical="center" wrapText="1"/>
      <protection hidden="1"/>
    </xf>
    <xf numFmtId="0" fontId="7" fillId="2" borderId="8" xfId="2" applyFont="1" applyFill="1" applyBorder="1" applyAlignment="1" applyProtection="1">
      <alignment horizontal="center" vertical="center" wrapText="1"/>
      <protection hidden="1"/>
    </xf>
    <xf numFmtId="0" fontId="7" fillId="2" borderId="9" xfId="2" applyFont="1" applyFill="1" applyBorder="1" applyAlignment="1" applyProtection="1">
      <alignment horizontal="center" vertical="center" wrapText="1"/>
      <protection hidden="1"/>
    </xf>
    <xf numFmtId="0" fontId="7" fillId="2" borderId="10" xfId="2" applyFont="1" applyFill="1" applyBorder="1" applyAlignment="1" applyProtection="1">
      <alignment horizontal="center" vertical="center" wrapText="1"/>
      <protection hidden="1"/>
    </xf>
    <xf numFmtId="0" fontId="7" fillId="2" borderId="5" xfId="2" applyFont="1" applyFill="1" applyBorder="1" applyAlignment="1" applyProtection="1">
      <alignment horizontal="center" vertical="center"/>
      <protection hidden="1"/>
    </xf>
    <xf numFmtId="0" fontId="7" fillId="2" borderId="6" xfId="2" applyFont="1" applyFill="1" applyBorder="1" applyAlignment="1" applyProtection="1">
      <alignment horizontal="center" vertical="center"/>
      <protection hidden="1"/>
    </xf>
    <xf numFmtId="0" fontId="7" fillId="2" borderId="7" xfId="2" applyFont="1" applyFill="1" applyBorder="1" applyAlignment="1" applyProtection="1">
      <alignment horizontal="center" vertical="center"/>
      <protection hidden="1"/>
    </xf>
    <xf numFmtId="0" fontId="7" fillId="2" borderId="8" xfId="2" applyFont="1" applyFill="1" applyBorder="1" applyAlignment="1" applyProtection="1">
      <alignment horizontal="center" vertical="center"/>
      <protection hidden="1"/>
    </xf>
    <xf numFmtId="0" fontId="7" fillId="2" borderId="9" xfId="2" applyFont="1" applyFill="1" applyBorder="1" applyAlignment="1" applyProtection="1">
      <alignment horizontal="center" vertical="center"/>
      <protection hidden="1"/>
    </xf>
    <xf numFmtId="0" fontId="7" fillId="2" borderId="10" xfId="2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/>
      <protection hidden="1"/>
    </xf>
    <xf numFmtId="0" fontId="7" fillId="2" borderId="18" xfId="2" applyFont="1" applyFill="1" applyBorder="1" applyAlignment="1" applyProtection="1">
      <alignment horizontal="center"/>
      <protection hidden="1"/>
    </xf>
    <xf numFmtId="0" fontId="7" fillId="2" borderId="2" xfId="2" applyFont="1" applyFill="1" applyBorder="1" applyAlignment="1" applyProtection="1">
      <alignment horizontal="center"/>
      <protection hidden="1"/>
    </xf>
    <xf numFmtId="0" fontId="21" fillId="9" borderId="3" xfId="0" applyFont="1" applyFill="1" applyBorder="1" applyAlignment="1" applyProtection="1">
      <alignment horizontal="center" vertical="center" wrapText="1"/>
      <protection hidden="1"/>
    </xf>
    <xf numFmtId="0" fontId="21" fillId="10" borderId="3" xfId="0" applyFont="1" applyFill="1" applyBorder="1" applyAlignment="1" applyProtection="1">
      <alignment horizontal="center" vertical="center"/>
      <protection hidden="1"/>
    </xf>
    <xf numFmtId="0" fontId="26" fillId="12" borderId="7" xfId="0" applyFont="1" applyFill="1" applyBorder="1" applyAlignment="1" applyProtection="1">
      <alignment horizontal="center" vertical="center" wrapText="1"/>
      <protection hidden="1"/>
    </xf>
    <xf numFmtId="0" fontId="26" fillId="12" borderId="10" xfId="0" applyFont="1" applyFill="1" applyBorder="1" applyAlignment="1" applyProtection="1">
      <alignment horizontal="center" vertical="center" wrapText="1"/>
      <protection hidden="1"/>
    </xf>
    <xf numFmtId="0" fontId="26" fillId="2" borderId="1" xfId="0" applyFont="1" applyFill="1" applyBorder="1" applyAlignment="1" applyProtection="1">
      <alignment horizontal="center" vertical="center"/>
      <protection hidden="1"/>
    </xf>
    <xf numFmtId="0" fontId="26" fillId="2" borderId="18" xfId="0" applyFont="1" applyFill="1" applyBorder="1" applyAlignment="1" applyProtection="1">
      <alignment horizontal="center" vertical="center"/>
      <protection hidden="1"/>
    </xf>
    <xf numFmtId="0" fontId="26" fillId="2" borderId="2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8" fillId="8" borderId="4" xfId="0" applyFont="1" applyFill="1" applyBorder="1" applyAlignment="1" applyProtection="1">
      <alignment horizontal="center" vertical="center" wrapText="1"/>
      <protection hidden="1"/>
    </xf>
    <xf numFmtId="0" fontId="8" fillId="8" borderId="12" xfId="0" applyFont="1" applyFill="1" applyBorder="1" applyAlignment="1" applyProtection="1">
      <alignment horizontal="center" vertical="center" wrapText="1"/>
      <protection hidden="1"/>
    </xf>
    <xf numFmtId="0" fontId="17" fillId="8" borderId="6" xfId="0" applyFont="1" applyFill="1" applyBorder="1" applyAlignment="1" applyProtection="1">
      <alignment horizontal="right" vertical="center"/>
      <protection hidden="1"/>
    </xf>
    <xf numFmtId="0" fontId="17" fillId="8" borderId="0" xfId="0" applyFont="1" applyFill="1" applyAlignment="1" applyProtection="1">
      <alignment horizontal="right" vertical="center"/>
      <protection hidden="1"/>
    </xf>
    <xf numFmtId="0" fontId="3" fillId="6" borderId="8" xfId="0" applyFont="1" applyFill="1" applyBorder="1" applyAlignment="1" applyProtection="1">
      <alignment horizontal="center" vertical="center"/>
      <protection hidden="1"/>
    </xf>
    <xf numFmtId="0" fontId="3" fillId="6" borderId="10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0" fontId="3" fillId="6" borderId="2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0" fillId="8" borderId="9" xfId="0" applyFill="1" applyBorder="1" applyAlignment="1" applyProtection="1">
      <alignment horizontal="left"/>
      <protection hidden="1"/>
    </xf>
    <xf numFmtId="0" fontId="8" fillId="9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18" fillId="5" borderId="8" xfId="0" applyFont="1" applyFill="1" applyBorder="1" applyAlignment="1" applyProtection="1">
      <alignment horizontal="left" wrapText="1"/>
      <protection hidden="1"/>
    </xf>
    <xf numFmtId="0" fontId="18" fillId="5" borderId="10" xfId="0" applyFont="1" applyFill="1" applyBorder="1" applyAlignment="1" applyProtection="1">
      <alignment horizontal="left"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26" fillId="2" borderId="4" xfId="0" applyFont="1" applyFill="1" applyBorder="1" applyAlignment="1" applyProtection="1">
      <alignment horizontal="center"/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6" fillId="2" borderId="2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14" fillId="6" borderId="3" xfId="0" applyFont="1" applyFill="1" applyBorder="1" applyAlignment="1" applyProtection="1">
      <alignment horizontal="center"/>
      <protection hidden="1"/>
    </xf>
    <xf numFmtId="0" fontId="14" fillId="6" borderId="12" xfId="0" applyFont="1" applyFill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14" fillId="8" borderId="3" xfId="0" applyFont="1" applyFill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4" fillId="8" borderId="2" xfId="0" applyFont="1" applyFill="1" applyBorder="1" applyAlignment="1" applyProtection="1">
      <alignment horizontal="center" vertical="center" wrapText="1"/>
      <protection hidden="1"/>
    </xf>
    <xf numFmtId="0" fontId="18" fillId="5" borderId="5" xfId="0" applyFont="1" applyFill="1" applyBorder="1" applyAlignment="1" applyProtection="1">
      <alignment horizontal="left"/>
      <protection hidden="1"/>
    </xf>
    <xf numFmtId="0" fontId="18" fillId="5" borderId="7" xfId="0" applyFont="1" applyFill="1" applyBorder="1" applyAlignment="1" applyProtection="1">
      <alignment horizontal="left"/>
      <protection hidden="1"/>
    </xf>
    <xf numFmtId="0" fontId="18" fillId="5" borderId="11" xfId="0" applyFont="1" applyFill="1" applyBorder="1" applyAlignment="1" applyProtection="1">
      <alignment horizontal="left" wrapText="1"/>
      <protection hidden="1"/>
    </xf>
    <xf numFmtId="0" fontId="18" fillId="5" borderId="13" xfId="0" applyFont="1" applyFill="1" applyBorder="1" applyAlignment="1" applyProtection="1">
      <alignment horizontal="left" wrapText="1"/>
      <protection hidden="1"/>
    </xf>
    <xf numFmtId="0" fontId="18" fillId="5" borderId="5" xfId="0" applyFont="1" applyFill="1" applyBorder="1" applyAlignment="1" applyProtection="1">
      <alignment wrapText="1"/>
      <protection hidden="1"/>
    </xf>
    <xf numFmtId="0" fontId="18" fillId="5" borderId="7" xfId="0" applyFont="1" applyFill="1" applyBorder="1" applyAlignment="1" applyProtection="1">
      <alignment wrapText="1"/>
      <protection hidden="1"/>
    </xf>
    <xf numFmtId="0" fontId="28" fillId="9" borderId="3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9" fillId="7" borderId="0" xfId="0" applyFont="1" applyFill="1" applyAlignment="1" applyProtection="1">
      <alignment horizontal="center"/>
      <protection hidden="1"/>
    </xf>
    <xf numFmtId="0" fontId="30" fillId="4" borderId="5" xfId="2" applyFont="1" applyFill="1" applyBorder="1" applyAlignment="1">
      <alignment horizontal="center"/>
    </xf>
    <xf numFmtId="0" fontId="30" fillId="4" borderId="6" xfId="2" applyFont="1" applyFill="1" applyBorder="1" applyAlignment="1">
      <alignment horizontal="center"/>
    </xf>
    <xf numFmtId="0" fontId="30" fillId="4" borderId="7" xfId="2" applyFont="1" applyFill="1" applyBorder="1" applyAlignment="1">
      <alignment horizontal="center"/>
    </xf>
    <xf numFmtId="0" fontId="30" fillId="4" borderId="8" xfId="2" applyFont="1" applyFill="1" applyBorder="1" applyAlignment="1">
      <alignment horizontal="center"/>
    </xf>
    <xf numFmtId="0" fontId="30" fillId="4" borderId="9" xfId="2" applyFont="1" applyFill="1" applyBorder="1" applyAlignment="1">
      <alignment horizontal="center"/>
    </xf>
    <xf numFmtId="0" fontId="30" fillId="4" borderId="10" xfId="2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7" fillId="8" borderId="1" xfId="2" applyFont="1" applyFill="1" applyBorder="1" applyAlignment="1">
      <alignment horizontal="center"/>
    </xf>
    <xf numFmtId="0" fontId="7" fillId="8" borderId="18" xfId="2" applyFont="1" applyFill="1" applyBorder="1" applyAlignment="1">
      <alignment horizontal="center"/>
    </xf>
    <xf numFmtId="0" fontId="7" fillId="8" borderId="2" xfId="2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7" borderId="11" xfId="0" applyFont="1" applyFill="1" applyBorder="1" applyAlignment="1" applyProtection="1">
      <alignment horizontal="center"/>
      <protection hidden="1"/>
    </xf>
    <xf numFmtId="0" fontId="9" fillId="7" borderId="13" xfId="0" applyFont="1" applyFill="1" applyBorder="1" applyAlignment="1" applyProtection="1">
      <alignment horizontal="center"/>
      <protection hidden="1"/>
    </xf>
    <xf numFmtId="0" fontId="6" fillId="7" borderId="8" xfId="2" applyFont="1" applyFill="1" applyBorder="1" applyAlignment="1" applyProtection="1">
      <alignment horizontal="center"/>
      <protection hidden="1"/>
    </xf>
    <xf numFmtId="0" fontId="6" fillId="7" borderId="9" xfId="2" applyFont="1" applyFill="1" applyBorder="1" applyAlignment="1" applyProtection="1">
      <alignment horizontal="center"/>
      <protection hidden="1"/>
    </xf>
    <xf numFmtId="0" fontId="6" fillId="7" borderId="10" xfId="2" applyFont="1" applyFill="1" applyBorder="1" applyAlignment="1" applyProtection="1">
      <alignment horizontal="center"/>
      <protection hidden="1"/>
    </xf>
  </cellXfs>
  <cellStyles count="5">
    <cellStyle name="Collegamento ipertestuale" xfId="2" builtinId="8"/>
    <cellStyle name="Normale" xfId="0" builtinId="0"/>
    <cellStyle name="Normale 2" xfId="4" xr:uid="{A505D11A-D3D6-4325-B81F-04BAF206BDEE}"/>
    <cellStyle name="Percentuale" xfId="3" builtinId="5"/>
    <cellStyle name="Valuta" xfId="1" builtinId="4"/>
  </cellStyles>
  <dxfs count="52"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104775</xdr:rowOff>
    </xdr:from>
    <xdr:to>
      <xdr:col>9</xdr:col>
      <xdr:colOff>180974</xdr:colOff>
      <xdr:row>4</xdr:row>
      <xdr:rowOff>263673</xdr:rowOff>
    </xdr:to>
    <xdr:pic>
      <xdr:nvPicPr>
        <xdr:cNvPr id="2" name="Immagin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95275"/>
          <a:ext cx="1714499" cy="730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523875</xdr:colOff>
      <xdr:row>16</xdr:row>
      <xdr:rowOff>19050</xdr:rowOff>
    </xdr:from>
    <xdr:ext cx="4352925" cy="158115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3075" y="3257550"/>
          <a:ext cx="4352925" cy="158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lnSpc>
              <a:spcPts val="800"/>
            </a:lnSpc>
          </a:pPr>
          <a:r>
            <a:rPr lang="it-IT" sz="800" b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L’autore e l’editore non garantiscono che il contenuto del software soddisfi tutte le esigenze dell’utente né assumono alcuna responsabilità derivante dai danni diretti o indiretti causati dall’installazione, dall’uso improprio, da risultati errati derivanti da modifiche della normativa, da manipolazioni dell’utente o da qualsiasi altro errore o malfunzionamento della procedura o del proprio sistema. L’utente è in ogni caso responsabile della scelta dell’utilizzo del software, nonché dei risultati ottenuti. L’utilizzo del prodotto sottintende l’accettazione incondizionata delle norme suddette nonché di quanto riportato nella licenza d’uso.</a:t>
          </a:r>
        </a:p>
        <a:p>
          <a:pPr algn="just">
            <a:lnSpc>
              <a:spcPts val="900"/>
            </a:lnSpc>
          </a:pPr>
          <a:r>
            <a:rPr lang="it-IT" sz="800" b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 L’utilizzo del software è subordinato al possesso della fattura attestante l’acquisto della licenza d’uso.</a:t>
          </a:r>
        </a:p>
        <a:p>
          <a:pPr algn="just">
            <a:lnSpc>
              <a:spcPts val="900"/>
            </a:lnSpc>
          </a:pPr>
          <a:endParaRPr lang="it-IT" sz="800" b="0" baseline="0">
            <a:solidFill>
              <a:schemeClr val="tx2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ts val="800"/>
            </a:lnSpc>
          </a:pPr>
          <a:r>
            <a:rPr lang="it-IT" sz="8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Fiscoetasse.com® S.r.l. - Bologna, Galleria del Pincio n. 1- info@fiscoetasse.com - P.IVA: 13193220152</a:t>
          </a:r>
        </a:p>
        <a:p>
          <a:pPr algn="just">
            <a:lnSpc>
              <a:spcPts val="800"/>
            </a:lnSpc>
          </a:pPr>
          <a:r>
            <a:rPr lang="it-IT" sz="8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Fiscoetasse.com - Periodico Telematico Reg. Tribunale di Padova n. 1866 del 26/11/2003 - Direttore responsabile: Luigia Lumia</a:t>
          </a:r>
        </a:p>
      </xdr:txBody>
    </xdr:sp>
    <xdr:clientData/>
  </xdr:oneCellAnchor>
  <xdr:twoCellAnchor>
    <xdr:from>
      <xdr:col>1</xdr:col>
      <xdr:colOff>133351</xdr:colOff>
      <xdr:row>19</xdr:row>
      <xdr:rowOff>171450</xdr:rowOff>
    </xdr:from>
    <xdr:to>
      <xdr:col>2</xdr:col>
      <xdr:colOff>571501</xdr:colOff>
      <xdr:row>23</xdr:row>
      <xdr:rowOff>73304</xdr:rowOff>
    </xdr:to>
    <xdr:pic>
      <xdr:nvPicPr>
        <xdr:cNvPr id="4" name="Immagini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1" y="3981450"/>
          <a:ext cx="1047750" cy="66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15</xdr:row>
          <xdr:rowOff>152400</xdr:rowOff>
        </xdr:from>
        <xdr:to>
          <xdr:col>5</xdr:col>
          <xdr:colOff>733425</xdr:colOff>
          <xdr:row>27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47625</xdr:rowOff>
        </xdr:from>
        <xdr:to>
          <xdr:col>2</xdr:col>
          <xdr:colOff>1457325</xdr:colOff>
          <xdr:row>56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82</xdr:row>
          <xdr:rowOff>133350</xdr:rowOff>
        </xdr:from>
        <xdr:to>
          <xdr:col>2</xdr:col>
          <xdr:colOff>1524000</xdr:colOff>
          <xdr:row>93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32</xdr:row>
          <xdr:rowOff>161925</xdr:rowOff>
        </xdr:from>
        <xdr:to>
          <xdr:col>3</xdr:col>
          <xdr:colOff>819150</xdr:colOff>
          <xdr:row>43</xdr:row>
          <xdr:rowOff>95250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9525</xdr:rowOff>
        </xdr:from>
        <xdr:to>
          <xdr:col>11</xdr:col>
          <xdr:colOff>47625</xdr:colOff>
          <xdr:row>50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19050</xdr:rowOff>
        </xdr:from>
        <xdr:to>
          <xdr:col>11</xdr:col>
          <xdr:colOff>57150</xdr:colOff>
          <xdr:row>98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iscoetasse.com/BusinessCenter/Ultime-Novita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2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3.doc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8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4.docx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.napolitano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7759-1457-4133-96F3-FCE051060FD8}">
  <dimension ref="B1:J24"/>
  <sheetViews>
    <sheetView showGridLines="0" showRowColHeaders="0" tabSelected="1" workbookViewId="0"/>
  </sheetViews>
  <sheetFormatPr defaultRowHeight="15" x14ac:dyDescent="0.25"/>
  <cols>
    <col min="1" max="1" width="4.28515625" style="146" customWidth="1"/>
    <col min="2" max="16384" width="9.140625" style="146"/>
  </cols>
  <sheetData>
    <row r="1" spans="2:10" x14ac:dyDescent="0.25">
      <c r="B1" s="203"/>
    </row>
    <row r="2" spans="2:10" ht="15" customHeight="1" x14ac:dyDescent="0.25">
      <c r="B2" s="233" t="s">
        <v>203</v>
      </c>
      <c r="C2" s="234"/>
      <c r="D2" s="234"/>
      <c r="E2" s="234"/>
      <c r="F2" s="235"/>
      <c r="G2" s="193"/>
      <c r="H2" s="204"/>
      <c r="I2" s="204"/>
      <c r="J2" s="205"/>
    </row>
    <row r="3" spans="2:10" ht="15" customHeight="1" x14ac:dyDescent="0.25">
      <c r="B3" s="236"/>
      <c r="C3" s="237"/>
      <c r="D3" s="237"/>
      <c r="E3" s="237"/>
      <c r="F3" s="238"/>
      <c r="G3" s="206"/>
      <c r="J3" s="207"/>
    </row>
    <row r="4" spans="2:10" ht="15" customHeight="1" x14ac:dyDescent="0.25">
      <c r="B4" s="239"/>
      <c r="C4" s="240"/>
      <c r="D4" s="240"/>
      <c r="E4" s="240"/>
      <c r="F4" s="241"/>
      <c r="G4" s="206"/>
      <c r="J4" s="207"/>
    </row>
    <row r="5" spans="2:10" ht="24.75" customHeight="1" x14ac:dyDescent="0.25">
      <c r="B5" s="242" t="s">
        <v>204</v>
      </c>
      <c r="C5" s="243"/>
      <c r="D5" s="243"/>
      <c r="E5" s="243"/>
      <c r="F5" s="244"/>
      <c r="G5" s="190"/>
      <c r="H5" s="208"/>
      <c r="I5" s="208"/>
      <c r="J5" s="209"/>
    </row>
    <row r="6" spans="2:10" x14ac:dyDescent="0.25">
      <c r="B6" s="210" t="s">
        <v>199</v>
      </c>
      <c r="C6" s="204"/>
      <c r="D6" s="204"/>
      <c r="E6" s="204"/>
      <c r="F6" s="205"/>
      <c r="G6" s="245" t="s">
        <v>205</v>
      </c>
      <c r="H6" s="246"/>
      <c r="I6" s="246"/>
      <c r="J6" s="247"/>
    </row>
    <row r="7" spans="2:10" x14ac:dyDescent="0.25">
      <c r="B7" s="211" t="s">
        <v>140</v>
      </c>
      <c r="C7" s="208"/>
      <c r="D7" s="208"/>
      <c r="E7" s="208"/>
      <c r="F7" s="209"/>
      <c r="G7" s="248"/>
      <c r="H7" s="249"/>
      <c r="I7" s="249"/>
      <c r="J7" s="250"/>
    </row>
    <row r="8" spans="2:10" ht="15" customHeight="1" x14ac:dyDescent="0.25">
      <c r="B8" s="193"/>
      <c r="C8" s="204"/>
      <c r="D8" s="204"/>
      <c r="E8" s="204"/>
      <c r="F8" s="204"/>
      <c r="G8" s="204"/>
      <c r="H8" s="204"/>
      <c r="I8" s="204"/>
      <c r="J8" s="205"/>
    </row>
    <row r="9" spans="2:10" ht="15" customHeight="1" x14ac:dyDescent="0.25">
      <c r="B9" s="206"/>
      <c r="C9" s="255" t="s">
        <v>137</v>
      </c>
      <c r="D9" s="256"/>
      <c r="E9" s="257"/>
      <c r="G9" s="261" t="s">
        <v>135</v>
      </c>
      <c r="H9" s="262"/>
      <c r="I9" s="263"/>
      <c r="J9" s="207"/>
    </row>
    <row r="10" spans="2:10" ht="15" customHeight="1" x14ac:dyDescent="0.25">
      <c r="B10" s="206"/>
      <c r="C10" s="258"/>
      <c r="D10" s="259"/>
      <c r="E10" s="260"/>
      <c r="G10" s="264"/>
      <c r="H10" s="265"/>
      <c r="I10" s="266"/>
      <c r="J10" s="207"/>
    </row>
    <row r="11" spans="2:10" x14ac:dyDescent="0.25">
      <c r="B11" s="206"/>
      <c r="J11" s="207"/>
    </row>
    <row r="12" spans="2:10" x14ac:dyDescent="0.25">
      <c r="B12" s="206"/>
      <c r="C12" s="255" t="s">
        <v>138</v>
      </c>
      <c r="D12" s="256"/>
      <c r="E12" s="257"/>
      <c r="G12" s="255" t="s">
        <v>89</v>
      </c>
      <c r="H12" s="256"/>
      <c r="I12" s="257"/>
      <c r="J12" s="207"/>
    </row>
    <row r="13" spans="2:10" x14ac:dyDescent="0.25">
      <c r="B13" s="206"/>
      <c r="C13" s="258"/>
      <c r="D13" s="259"/>
      <c r="E13" s="260"/>
      <c r="G13" s="258"/>
      <c r="H13" s="259"/>
      <c r="I13" s="260"/>
      <c r="J13" s="207"/>
    </row>
    <row r="14" spans="2:10" ht="15" customHeight="1" x14ac:dyDescent="0.25">
      <c r="B14" s="206"/>
      <c r="J14" s="207"/>
    </row>
    <row r="15" spans="2:10" ht="15" customHeight="1" x14ac:dyDescent="0.25">
      <c r="B15" s="206"/>
      <c r="E15" s="267" t="s">
        <v>132</v>
      </c>
      <c r="F15" s="268"/>
      <c r="G15" s="269"/>
      <c r="I15" s="253" t="s">
        <v>142</v>
      </c>
      <c r="J15" s="254"/>
    </row>
    <row r="16" spans="2:10" x14ac:dyDescent="0.25">
      <c r="B16" s="190"/>
      <c r="C16" s="208"/>
      <c r="D16" s="208"/>
      <c r="E16" s="208"/>
      <c r="F16" s="208"/>
      <c r="G16" s="208"/>
      <c r="H16" s="208"/>
      <c r="I16" s="208"/>
      <c r="J16" s="209"/>
    </row>
    <row r="17" spans="2:10" x14ac:dyDescent="0.25">
      <c r="B17" s="193"/>
      <c r="C17" s="204"/>
      <c r="D17" s="204"/>
      <c r="E17" s="204"/>
      <c r="F17" s="204"/>
      <c r="G17" s="204"/>
      <c r="H17" s="204"/>
      <c r="I17" s="204"/>
      <c r="J17" s="205"/>
    </row>
    <row r="18" spans="2:10" x14ac:dyDescent="0.25">
      <c r="B18" s="206"/>
      <c r="J18" s="207"/>
    </row>
    <row r="19" spans="2:10" x14ac:dyDescent="0.25">
      <c r="B19" s="251" t="s">
        <v>139</v>
      </c>
      <c r="C19" s="252"/>
      <c r="J19" s="207"/>
    </row>
    <row r="20" spans="2:10" x14ac:dyDescent="0.25">
      <c r="B20" s="206"/>
      <c r="J20" s="207"/>
    </row>
    <row r="21" spans="2:10" x14ac:dyDescent="0.25">
      <c r="B21" s="206"/>
      <c r="J21" s="207"/>
    </row>
    <row r="22" spans="2:10" x14ac:dyDescent="0.25">
      <c r="B22" s="206"/>
      <c r="J22" s="207"/>
    </row>
    <row r="23" spans="2:10" x14ac:dyDescent="0.25">
      <c r="B23" s="206"/>
      <c r="J23" s="207"/>
    </row>
    <row r="24" spans="2:10" x14ac:dyDescent="0.25">
      <c r="B24" s="190"/>
      <c r="C24" s="208"/>
      <c r="D24" s="208"/>
      <c r="E24" s="208"/>
      <c r="F24" s="208"/>
      <c r="G24" s="208"/>
      <c r="H24" s="208"/>
      <c r="I24" s="208"/>
      <c r="J24" s="209"/>
    </row>
  </sheetData>
  <sheetProtection algorithmName="SHA-512" hashValue="zDIHANyAwjaq9X60N6Fa/YzVdubtHAhnRTskFWs6opC0uGZ6AR36s4Fng+ZRzayrkPvpm/Jn2dKeCR/Am8pQnw==" saltValue="VFbRQaczeQKWT/zMsGaDtA==" spinCount="100000" sheet="1" objects="1" scenarios="1"/>
  <mergeCells count="10">
    <mergeCell ref="B2:F4"/>
    <mergeCell ref="B5:F5"/>
    <mergeCell ref="G6:J7"/>
    <mergeCell ref="B19:C19"/>
    <mergeCell ref="I15:J15"/>
    <mergeCell ref="C9:E10"/>
    <mergeCell ref="C12:E13"/>
    <mergeCell ref="G9:I10"/>
    <mergeCell ref="G12:I13"/>
    <mergeCell ref="E15:G15"/>
  </mergeCells>
  <hyperlinks>
    <hyperlink ref="C9:E10" location="'SITUAZIONE CONTABILE'!A1" display="SITUAZIONE CONTABILE / BILANCIO" xr:uid="{844BE6D7-7743-4678-94F1-D4EF61B13C1E}"/>
    <hyperlink ref="C12:E13" location="EQUILIBRI!A1" display="EQUILIBRI PATRIMONIALE ECONOMICO- FINANZIARIO" xr:uid="{E6DD6D6A-6665-43FE-90BC-40CE4ABDC075}"/>
    <hyperlink ref="G9:I10" location="DSCR!A1" display="SOSTENIBILITA' DEI DEBITI" xr:uid="{50668013-8514-43FD-84BB-A0FFF0801F3E}"/>
    <hyperlink ref="G12:I13" location="'SEGNALI CRISI'!A1" display="SEGNALI DI CRISI" xr:uid="{EDF0DF88-4108-4A3C-8C84-123036502EC8}"/>
    <hyperlink ref="E15:G15" location="DASHBOARD!A1" display="DASHBOARD" xr:uid="{DD5BC8D6-2898-4F9D-A04B-71D31BEEF09A}"/>
    <hyperlink ref="B19" r:id="rId1" display="Ultimi arrivi" xr:uid="{73D036AB-8A85-4097-8BB4-D4B66E39FA5F}"/>
    <hyperlink ref="I15:J15" location="INFO!A1" display="Info &amp; Credits" xr:uid="{86BA13C9-E8C3-44CD-BA6A-BC9193268A7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4F71-E68D-46E3-A8B6-208F6191D930}">
  <dimension ref="B2:H47"/>
  <sheetViews>
    <sheetView showRowColHeaders="0" workbookViewId="0">
      <selection activeCell="E3" sqref="E3"/>
    </sheetView>
  </sheetViews>
  <sheetFormatPr defaultRowHeight="15" x14ac:dyDescent="0.25"/>
  <cols>
    <col min="1" max="1" width="3.5703125" style="110" customWidth="1"/>
    <col min="2" max="2" width="51.140625" style="110" customWidth="1"/>
    <col min="3" max="3" width="22.140625" style="108" customWidth="1"/>
    <col min="4" max="4" width="7.140625" style="109" bestFit="1" customWidth="1"/>
    <col min="5" max="5" width="21.5703125" style="110" customWidth="1"/>
    <col min="6" max="6" width="7.140625" style="110" bestFit="1" customWidth="1"/>
    <col min="7" max="7" width="9.140625" style="110"/>
    <col min="8" max="8" width="9.140625" style="111"/>
    <col min="9" max="16384" width="9.140625" style="110"/>
  </cols>
  <sheetData>
    <row r="2" spans="2:5" x14ac:dyDescent="0.25">
      <c r="B2" s="107" t="str">
        <f>+IF(B3=0,"Inserire ragione sociale","")</f>
        <v>Inserire ragione sociale</v>
      </c>
    </row>
    <row r="3" spans="2:5" x14ac:dyDescent="0.25">
      <c r="B3" s="142"/>
      <c r="E3" s="112" t="s">
        <v>0</v>
      </c>
    </row>
    <row r="4" spans="2:5" ht="24" x14ac:dyDescent="0.25">
      <c r="B4" s="270" t="s">
        <v>81</v>
      </c>
      <c r="C4" s="113" t="s">
        <v>85</v>
      </c>
      <c r="D4" s="114"/>
      <c r="E4" s="115" t="s">
        <v>163</v>
      </c>
    </row>
    <row r="5" spans="2:5" x14ac:dyDescent="0.25">
      <c r="B5" s="270"/>
      <c r="C5" s="143"/>
      <c r="D5" s="116" t="str">
        <f>+IF(C5=0,"ERRORE: Inserire data formato gg/mm/aaaa","")</f>
        <v>ERRORE: Inserire data formato gg/mm/aaaa</v>
      </c>
    </row>
    <row r="6" spans="2:5" x14ac:dyDescent="0.25">
      <c r="B6" s="87" t="s">
        <v>49</v>
      </c>
      <c r="C6" s="117"/>
      <c r="D6" s="118"/>
    </row>
    <row r="7" spans="2:5" x14ac:dyDescent="0.25">
      <c r="B7" s="87" t="s">
        <v>52</v>
      </c>
      <c r="C7" s="119"/>
      <c r="D7" s="120"/>
    </row>
    <row r="8" spans="2:5" x14ac:dyDescent="0.25">
      <c r="B8" s="68" t="s">
        <v>53</v>
      </c>
      <c r="C8" s="139"/>
      <c r="D8" s="121">
        <f>IF(C8=0,0,C8/$C$17)</f>
        <v>0</v>
      </c>
    </row>
    <row r="9" spans="2:5" x14ac:dyDescent="0.25">
      <c r="B9" s="68" t="s">
        <v>54</v>
      </c>
      <c r="C9" s="140"/>
      <c r="D9" s="121">
        <f t="shared" ref="D9:D16" si="0">IF(C9=0,0,C9/$C$17)</f>
        <v>0</v>
      </c>
    </row>
    <row r="10" spans="2:5" x14ac:dyDescent="0.25">
      <c r="B10" s="68" t="s">
        <v>55</v>
      </c>
      <c r="C10" s="140"/>
      <c r="D10" s="121">
        <f t="shared" si="0"/>
        <v>0</v>
      </c>
    </row>
    <row r="11" spans="2:5" x14ac:dyDescent="0.25">
      <c r="B11" s="69" t="s">
        <v>56</v>
      </c>
      <c r="C11" s="122">
        <f>SUM(C8:C10)</f>
        <v>0</v>
      </c>
      <c r="D11" s="121">
        <f t="shared" si="0"/>
        <v>0</v>
      </c>
    </row>
    <row r="12" spans="2:5" x14ac:dyDescent="0.25">
      <c r="B12" s="67" t="s">
        <v>71</v>
      </c>
      <c r="C12" s="123"/>
      <c r="D12" s="121"/>
    </row>
    <row r="13" spans="2:5" x14ac:dyDescent="0.25">
      <c r="B13" s="68" t="s">
        <v>50</v>
      </c>
      <c r="C13" s="140"/>
      <c r="D13" s="121">
        <f t="shared" si="0"/>
        <v>0</v>
      </c>
    </row>
    <row r="14" spans="2:5" x14ac:dyDescent="0.25">
      <c r="B14" s="68" t="s">
        <v>76</v>
      </c>
      <c r="C14" s="140"/>
      <c r="D14" s="121">
        <f t="shared" si="0"/>
        <v>0</v>
      </c>
    </row>
    <row r="15" spans="2:5" x14ac:dyDescent="0.25">
      <c r="B15" s="68" t="s">
        <v>57</v>
      </c>
      <c r="C15" s="140"/>
      <c r="D15" s="121">
        <f t="shared" si="0"/>
        <v>0</v>
      </c>
    </row>
    <row r="16" spans="2:5" x14ac:dyDescent="0.25">
      <c r="B16" s="69" t="s">
        <v>58</v>
      </c>
      <c r="C16" s="122">
        <f>SUM(C13:C15)</f>
        <v>0</v>
      </c>
      <c r="D16" s="121">
        <f t="shared" si="0"/>
        <v>0</v>
      </c>
    </row>
    <row r="17" spans="2:6" x14ac:dyDescent="0.25">
      <c r="B17" s="70" t="s">
        <v>59</v>
      </c>
      <c r="C17" s="124">
        <f>+C11+C16</f>
        <v>0</v>
      </c>
      <c r="D17" s="125">
        <f>+D11+D16</f>
        <v>0</v>
      </c>
    </row>
    <row r="18" spans="2:6" x14ac:dyDescent="0.25">
      <c r="B18" s="67" t="s">
        <v>51</v>
      </c>
      <c r="C18" s="123"/>
      <c r="D18" s="126"/>
    </row>
    <row r="19" spans="2:6" x14ac:dyDescent="0.25">
      <c r="B19" s="68" t="s">
        <v>65</v>
      </c>
      <c r="C19" s="140"/>
      <c r="D19" s="126">
        <f>IF(C19=0,0,C19/$C$26)</f>
        <v>0</v>
      </c>
    </row>
    <row r="20" spans="2:6" x14ac:dyDescent="0.25">
      <c r="B20" s="71" t="s">
        <v>60</v>
      </c>
      <c r="C20" s="140"/>
      <c r="D20" s="126">
        <f t="shared" ref="D20:D25" si="1">IF(C20=0,0,C20/$C$26)</f>
        <v>0</v>
      </c>
    </row>
    <row r="21" spans="2:6" x14ac:dyDescent="0.25">
      <c r="B21" s="72" t="s">
        <v>61</v>
      </c>
      <c r="C21" s="122">
        <f>SUM(C19:C20)</f>
        <v>0</v>
      </c>
      <c r="D21" s="125">
        <f t="shared" si="1"/>
        <v>0</v>
      </c>
    </row>
    <row r="22" spans="2:6" x14ac:dyDescent="0.25">
      <c r="B22" s="73" t="s">
        <v>62</v>
      </c>
      <c r="C22" s="123"/>
      <c r="D22" s="126"/>
    </row>
    <row r="23" spans="2:6" x14ac:dyDescent="0.25">
      <c r="B23" s="68" t="s">
        <v>77</v>
      </c>
      <c r="C23" s="140"/>
      <c r="D23" s="126">
        <f t="shared" si="1"/>
        <v>0</v>
      </c>
    </row>
    <row r="24" spans="2:6" x14ac:dyDescent="0.25">
      <c r="B24" s="68" t="s">
        <v>78</v>
      </c>
      <c r="C24" s="140"/>
      <c r="D24" s="126">
        <f t="shared" si="1"/>
        <v>0</v>
      </c>
    </row>
    <row r="25" spans="2:6" x14ac:dyDescent="0.25">
      <c r="B25" s="69" t="s">
        <v>63</v>
      </c>
      <c r="C25" s="122">
        <f>SUM(C23:C24)</f>
        <v>0</v>
      </c>
      <c r="D25" s="125">
        <f t="shared" si="1"/>
        <v>0</v>
      </c>
    </row>
    <row r="26" spans="2:6" ht="15.75" thickBot="1" x14ac:dyDescent="0.3">
      <c r="B26" s="74" t="s">
        <v>64</v>
      </c>
      <c r="C26" s="124">
        <f>+C21+C25</f>
        <v>0</v>
      </c>
      <c r="D26" s="125">
        <f>+D21+D25</f>
        <v>0</v>
      </c>
    </row>
    <row r="27" spans="2:6" x14ac:dyDescent="0.25">
      <c r="B27" s="127" t="s">
        <v>121</v>
      </c>
      <c r="C27" s="212">
        <f>+C17-C26</f>
        <v>0</v>
      </c>
    </row>
    <row r="29" spans="2:6" ht="24" x14ac:dyDescent="0.25">
      <c r="B29" s="271" t="s">
        <v>80</v>
      </c>
      <c r="C29" s="113" t="s">
        <v>85</v>
      </c>
      <c r="D29" s="128"/>
      <c r="E29" s="272" t="s">
        <v>136</v>
      </c>
    </row>
    <row r="30" spans="2:6" x14ac:dyDescent="0.25">
      <c r="B30" s="271"/>
      <c r="C30" s="129">
        <f>+C5</f>
        <v>0</v>
      </c>
      <c r="D30" s="130"/>
      <c r="E30" s="273"/>
    </row>
    <row r="31" spans="2:6" x14ac:dyDescent="0.25">
      <c r="B31" s="75" t="s">
        <v>72</v>
      </c>
      <c r="C31" s="140"/>
      <c r="D31" s="125">
        <v>1</v>
      </c>
      <c r="E31" s="140"/>
      <c r="F31" s="125">
        <v>1</v>
      </c>
    </row>
    <row r="32" spans="2:6" ht="39" x14ac:dyDescent="0.25">
      <c r="B32" s="76" t="s">
        <v>73</v>
      </c>
      <c r="C32" s="141"/>
      <c r="D32" s="131">
        <f>IF(C32=0,0,C32/$C$31)</f>
        <v>0</v>
      </c>
      <c r="E32" s="141"/>
      <c r="F32" s="131">
        <f>IF(E32=0,0,E32/$E$31)</f>
        <v>0</v>
      </c>
    </row>
    <row r="33" spans="2:6" x14ac:dyDescent="0.25">
      <c r="B33" s="77" t="s">
        <v>66</v>
      </c>
      <c r="C33" s="140"/>
      <c r="D33" s="131">
        <f t="shared" ref="D33:D45" si="2">IF(C33=0,0,C33/$C$31)</f>
        <v>0</v>
      </c>
      <c r="E33" s="140"/>
      <c r="F33" s="131">
        <f t="shared" ref="F33:F41" si="3">IF(E33=0,0,E33/$E$31)</f>
        <v>0</v>
      </c>
    </row>
    <row r="34" spans="2:6" x14ac:dyDescent="0.25">
      <c r="B34" s="78" t="s">
        <v>79</v>
      </c>
      <c r="C34" s="124">
        <f>SUM(C31:C33)</f>
        <v>0</v>
      </c>
      <c r="D34" s="132">
        <f t="shared" si="2"/>
        <v>0</v>
      </c>
      <c r="E34" s="124">
        <f>SUM(E31:E33)</f>
        <v>0</v>
      </c>
      <c r="F34" s="132">
        <f t="shared" si="3"/>
        <v>0</v>
      </c>
    </row>
    <row r="35" spans="2:6" x14ac:dyDescent="0.25">
      <c r="B35" s="77" t="s">
        <v>74</v>
      </c>
      <c r="C35" s="140"/>
      <c r="D35" s="131">
        <f t="shared" si="2"/>
        <v>0</v>
      </c>
      <c r="E35" s="140"/>
      <c r="F35" s="131">
        <f t="shared" si="3"/>
        <v>0</v>
      </c>
    </row>
    <row r="36" spans="2:6" ht="26.25" x14ac:dyDescent="0.25">
      <c r="B36" s="77" t="s">
        <v>67</v>
      </c>
      <c r="C36" s="141"/>
      <c r="D36" s="131">
        <f t="shared" si="2"/>
        <v>0</v>
      </c>
      <c r="E36" s="141"/>
      <c r="F36" s="131">
        <f t="shared" si="3"/>
        <v>0</v>
      </c>
    </row>
    <row r="37" spans="2:6" x14ac:dyDescent="0.25">
      <c r="B37" s="77" t="s">
        <v>68</v>
      </c>
      <c r="C37" s="140"/>
      <c r="D37" s="131">
        <f t="shared" si="2"/>
        <v>0</v>
      </c>
      <c r="E37" s="140"/>
      <c r="F37" s="131">
        <f t="shared" si="3"/>
        <v>0</v>
      </c>
    </row>
    <row r="38" spans="2:6" x14ac:dyDescent="0.25">
      <c r="B38" s="77" t="s">
        <v>75</v>
      </c>
      <c r="C38" s="140"/>
      <c r="D38" s="131">
        <f t="shared" si="2"/>
        <v>0</v>
      </c>
      <c r="E38" s="140"/>
      <c r="F38" s="131">
        <f t="shared" si="3"/>
        <v>0</v>
      </c>
    </row>
    <row r="39" spans="2:6" x14ac:dyDescent="0.25">
      <c r="B39" s="77" t="s">
        <v>69</v>
      </c>
      <c r="C39" s="140"/>
      <c r="D39" s="131">
        <f t="shared" si="2"/>
        <v>0</v>
      </c>
      <c r="E39" s="140"/>
      <c r="F39" s="131">
        <f t="shared" si="3"/>
        <v>0</v>
      </c>
    </row>
    <row r="40" spans="2:6" x14ac:dyDescent="0.25">
      <c r="B40" s="79" t="s">
        <v>70</v>
      </c>
      <c r="C40" s="124">
        <f>SUM(C35:C39)</f>
        <v>0</v>
      </c>
      <c r="D40" s="132">
        <f t="shared" si="2"/>
        <v>0</v>
      </c>
      <c r="E40" s="133">
        <f>SUM(E35:E39)</f>
        <v>0</v>
      </c>
      <c r="F40" s="132">
        <f t="shared" si="3"/>
        <v>0</v>
      </c>
    </row>
    <row r="41" spans="2:6" x14ac:dyDescent="0.25">
      <c r="B41" s="78" t="s">
        <v>133</v>
      </c>
      <c r="C41" s="124">
        <f>+C34-C40</f>
        <v>0</v>
      </c>
      <c r="D41" s="132">
        <f t="shared" si="2"/>
        <v>0</v>
      </c>
      <c r="E41" s="133">
        <f>+E34-E40</f>
        <v>0</v>
      </c>
      <c r="F41" s="132">
        <f t="shared" si="3"/>
        <v>0</v>
      </c>
    </row>
    <row r="42" spans="2:6" x14ac:dyDescent="0.25">
      <c r="B42" s="81" t="s">
        <v>82</v>
      </c>
      <c r="C42" s="140"/>
      <c r="D42" s="131">
        <f t="shared" si="2"/>
        <v>0</v>
      </c>
      <c r="E42" s="134"/>
    </row>
    <row r="43" spans="2:6" ht="26.25" x14ac:dyDescent="0.25">
      <c r="B43" s="82" t="s">
        <v>83</v>
      </c>
      <c r="C43" s="141"/>
      <c r="D43" s="131">
        <f t="shared" si="2"/>
        <v>0</v>
      </c>
      <c r="E43" s="134"/>
    </row>
    <row r="44" spans="2:6" x14ac:dyDescent="0.25">
      <c r="B44" s="81" t="s">
        <v>84</v>
      </c>
      <c r="C44" s="140"/>
      <c r="D44" s="131">
        <f t="shared" si="2"/>
        <v>0</v>
      </c>
      <c r="E44" s="134"/>
    </row>
    <row r="45" spans="2:6" x14ac:dyDescent="0.25">
      <c r="B45" s="80" t="s">
        <v>134</v>
      </c>
      <c r="C45" s="124">
        <f>+C41-C42-C43-C44</f>
        <v>0</v>
      </c>
      <c r="D45" s="131">
        <f t="shared" si="2"/>
        <v>0</v>
      </c>
      <c r="E45" s="134"/>
    </row>
    <row r="46" spans="2:6" x14ac:dyDescent="0.25">
      <c r="B46" s="83"/>
      <c r="C46" s="135"/>
      <c r="D46" s="136"/>
      <c r="E46" s="134"/>
    </row>
    <row r="47" spans="2:6" x14ac:dyDescent="0.25">
      <c r="B47" s="137" t="s">
        <v>48</v>
      </c>
      <c r="C47" s="138"/>
    </row>
  </sheetData>
  <sheetProtection algorithmName="SHA-512" hashValue="01cHsO9lOVFiTkaOwDMzLNXNcsYK2JxYr7eqmWeObBea4AHUz65bkv/LJdLbFrIpyJ+aLIB/e1FPKMVjR9tMDw==" saltValue="SIazO9pWBPVv3tuWLImilg==" spinCount="100000" sheet="1" objects="1" scenarios="1"/>
  <mergeCells count="3">
    <mergeCell ref="B4:B5"/>
    <mergeCell ref="B29:B30"/>
    <mergeCell ref="E29:E30"/>
  </mergeCells>
  <conditionalFormatting sqref="C45">
    <cfRule type="cellIs" dxfId="51" priority="4" operator="lessThan">
      <formula>0</formula>
    </cfRule>
  </conditionalFormatting>
  <conditionalFormatting sqref="C41:D41">
    <cfRule type="cellIs" dxfId="50" priority="5" operator="lessThan">
      <formula>0</formula>
    </cfRule>
  </conditionalFormatting>
  <conditionalFormatting sqref="D45">
    <cfRule type="cellIs" dxfId="49" priority="3" operator="lessThan">
      <formula>0</formula>
    </cfRule>
  </conditionalFormatting>
  <conditionalFormatting sqref="E41:F41">
    <cfRule type="cellIs" dxfId="48" priority="1" operator="lessThan">
      <formula>0</formula>
    </cfRule>
  </conditionalFormatting>
  <hyperlinks>
    <hyperlink ref="E3" location="MENU!A1" display="Indietro" xr:uid="{1F107747-E5C1-4280-A8F3-EFE1FE75255C}"/>
    <hyperlink ref="B47" location="'SITUAZIONE CONTABILE'!A1" display="Vai inizio pagina" xr:uid="{44C9D0FF-5958-4FCB-8D0C-832798E1E423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C7E3-3A29-410B-9EB5-FBE0147B72CE}">
  <dimension ref="B1:I29"/>
  <sheetViews>
    <sheetView showGridLines="0" showRowColHeaders="0" workbookViewId="0">
      <selection activeCell="H3" sqref="H3"/>
    </sheetView>
  </sheetViews>
  <sheetFormatPr defaultRowHeight="15" x14ac:dyDescent="0.25"/>
  <cols>
    <col min="1" max="1" width="2.85546875" style="146" customWidth="1"/>
    <col min="2" max="2" width="49.28515625" style="144" customWidth="1"/>
    <col min="3" max="3" width="24" style="145" customWidth="1"/>
    <col min="4" max="4" width="9.140625" style="146"/>
    <col min="5" max="5" width="10.140625" style="147" bestFit="1" customWidth="1"/>
    <col min="6" max="6" width="19" style="147" customWidth="1"/>
    <col min="7" max="7" width="0" style="148" hidden="1" customWidth="1"/>
    <col min="8" max="16384" width="9.140625" style="146"/>
  </cols>
  <sheetData>
    <row r="1" spans="2:8" x14ac:dyDescent="0.25">
      <c r="B1" s="144">
        <f>+'SITUAZIONE CONTABILE'!B3</f>
        <v>0</v>
      </c>
    </row>
    <row r="2" spans="2:8" ht="22.5" customHeight="1" x14ac:dyDescent="0.25">
      <c r="B2" s="277" t="s">
        <v>141</v>
      </c>
      <c r="C2" s="277"/>
      <c r="D2" s="277"/>
      <c r="E2" s="277"/>
      <c r="F2" s="277"/>
    </row>
    <row r="3" spans="2:8" x14ac:dyDescent="0.25">
      <c r="B3" s="274" t="s">
        <v>143</v>
      </c>
      <c r="C3" s="275"/>
      <c r="D3" s="275"/>
      <c r="E3" s="275"/>
      <c r="F3" s="276"/>
      <c r="H3" s="149" t="s">
        <v>0</v>
      </c>
    </row>
    <row r="4" spans="2:8" s="151" customFormat="1" x14ac:dyDescent="0.25">
      <c r="B4" s="274" t="s">
        <v>145</v>
      </c>
      <c r="C4" s="275"/>
      <c r="D4" s="275"/>
      <c r="E4" s="275"/>
      <c r="F4" s="276"/>
      <c r="G4" s="150"/>
    </row>
    <row r="6" spans="2:8" s="156" customFormat="1" ht="30" x14ac:dyDescent="0.25">
      <c r="B6" s="152" t="s">
        <v>91</v>
      </c>
      <c r="C6" s="153" t="s">
        <v>92</v>
      </c>
      <c r="D6" s="153" t="s">
        <v>93</v>
      </c>
      <c r="E6" s="154" t="s">
        <v>94</v>
      </c>
      <c r="F6" s="153" t="s">
        <v>90</v>
      </c>
      <c r="G6" s="155" t="s">
        <v>131</v>
      </c>
    </row>
    <row r="7" spans="2:8" ht="22.5" customHeight="1" x14ac:dyDescent="0.25">
      <c r="B7" s="157" t="s">
        <v>122</v>
      </c>
      <c r="C7" s="158">
        <f>+'SITUAZIONE CONTABILE'!C5</f>
        <v>0</v>
      </c>
    </row>
    <row r="8" spans="2:8" ht="25.5" x14ac:dyDescent="0.25">
      <c r="B8" s="159" t="s">
        <v>96</v>
      </c>
      <c r="C8" s="160" t="s">
        <v>120</v>
      </c>
      <c r="D8" s="161">
        <f>+'SITUAZIONE CONTABILE'!D21</f>
        <v>0</v>
      </c>
      <c r="E8" s="162" t="s">
        <v>111</v>
      </c>
      <c r="F8" s="162" t="str">
        <f>IF(C7=0,"Non disponibile",IF(D8&gt;0,"Regolare",IF(D8&lt;0,"Squilibrio","Valore nullo")))</f>
        <v>Non disponibile</v>
      </c>
      <c r="G8" s="148">
        <f>IF(D8=0,3,IF(D8&lt;0,1,0))</f>
        <v>3</v>
      </c>
    </row>
    <row r="9" spans="2:8" ht="38.25" x14ac:dyDescent="0.25">
      <c r="B9" s="159" t="s">
        <v>97</v>
      </c>
      <c r="C9" s="160" t="s">
        <v>110</v>
      </c>
      <c r="D9" s="163">
        <f>IF('SITUAZIONE CONTABILE'!C11=0,0,(('SITUAZIONE CONTABILE'!C21+'SITUAZIONE CONTABILE'!C23)/'SITUAZIONE CONTABILE'!C11))</f>
        <v>0</v>
      </c>
      <c r="E9" s="162" t="s">
        <v>112</v>
      </c>
      <c r="F9" s="162" t="str">
        <f>IF(C7=0,"Non disponibile",IF(D9=0,"Valore nullo",IF(D9&gt;1,"Regolare",IF(D9&lt;=1,"Squilibrio"))))</f>
        <v>Non disponibile</v>
      </c>
      <c r="G9" s="148">
        <f>IF(D9=0,3,IF(D9&lt;1,1,0))</f>
        <v>3</v>
      </c>
    </row>
    <row r="10" spans="2:8" ht="22.5" customHeight="1" x14ac:dyDescent="0.25">
      <c r="B10" s="157" t="s">
        <v>123</v>
      </c>
      <c r="C10" s="164">
        <f>+C7</f>
        <v>0</v>
      </c>
    </row>
    <row r="11" spans="2:8" x14ac:dyDescent="0.25">
      <c r="B11" s="159" t="s">
        <v>116</v>
      </c>
      <c r="C11" s="160" t="s">
        <v>114</v>
      </c>
      <c r="D11" s="165">
        <f>+'SITUAZIONE CONTABILE'!D41</f>
        <v>0</v>
      </c>
      <c r="E11" s="162" t="s">
        <v>111</v>
      </c>
      <c r="F11" s="162" t="str">
        <f>IF(C10=0,"Non disponibile",IF(D11=0,"Valore nullo",IF(D11&gt;0,"Regolare","Squilibrio")))</f>
        <v>Non disponibile</v>
      </c>
      <c r="G11" s="148">
        <f>IF(D11=0,3,IF(D11&lt;0,1,0))</f>
        <v>3</v>
      </c>
    </row>
    <row r="12" spans="2:8" x14ac:dyDescent="0.25">
      <c r="B12" s="159" t="s">
        <v>117</v>
      </c>
      <c r="C12" s="160" t="s">
        <v>115</v>
      </c>
      <c r="D12" s="165">
        <f>+'SITUAZIONE CONTABILE'!D45</f>
        <v>0</v>
      </c>
      <c r="E12" s="162" t="s">
        <v>111</v>
      </c>
      <c r="F12" s="162" t="str">
        <f>IF(C10=0,"Non disponibile",IF(D12=0,"Valore nullo",IF(D12&gt;0,"Regolare","Squilibrio")))</f>
        <v>Non disponibile</v>
      </c>
      <c r="G12" s="148">
        <f>IF(D12=0,3,IF(D12&lt;0,1,0))</f>
        <v>3</v>
      </c>
    </row>
    <row r="13" spans="2:8" ht="22.5" customHeight="1" x14ac:dyDescent="0.25">
      <c r="B13" s="157" t="s">
        <v>124</v>
      </c>
      <c r="C13" s="164">
        <f>+C10</f>
        <v>0</v>
      </c>
    </row>
    <row r="14" spans="2:8" ht="25.5" x14ac:dyDescent="0.25">
      <c r="B14" s="159" t="s">
        <v>128</v>
      </c>
      <c r="C14" s="160" t="s">
        <v>113</v>
      </c>
      <c r="D14" s="163">
        <f>IF('SITUAZIONE CONTABILE'!C24=0,0,('SITUAZIONE CONTABILE'!C16/'SITUAZIONE CONTABILE'!C24))</f>
        <v>0</v>
      </c>
      <c r="E14" s="162" t="s">
        <v>112</v>
      </c>
      <c r="F14" s="162" t="str">
        <f>IF(C13=0,"Non disponibile",IF(D14=0,"Valore nullo",IF(D14&gt;1,"Regolare","Squilibrio")))</f>
        <v>Non disponibile</v>
      </c>
      <c r="G14" s="148">
        <f>IF(D14=0,3,IF(D14&lt;1,1,0))</f>
        <v>3</v>
      </c>
    </row>
    <row r="15" spans="2:8" ht="38.25" x14ac:dyDescent="0.25">
      <c r="B15" s="159" t="s">
        <v>99</v>
      </c>
      <c r="C15" s="160" t="s">
        <v>118</v>
      </c>
      <c r="D15" s="163">
        <f>IF('SITUAZIONE CONTABILE'!C24=0,0,(('SITUAZIONE CONTABILE'!C14+'SITUAZIONE CONTABILE'!C15)/'SITUAZIONE CONTABILE'!C24))</f>
        <v>0</v>
      </c>
      <c r="E15" s="162" t="s">
        <v>112</v>
      </c>
      <c r="F15" s="162" t="str">
        <f>IF(C13=0,"Non disponibile",IF(D15=0,"Valore nullo",IF(D15&gt;1,"Regolare","Squilibrio")))</f>
        <v>Non disponibile</v>
      </c>
      <c r="G15" s="148">
        <f>IF(D15=0,3,IF(D15&lt;1,1,0))</f>
        <v>3</v>
      </c>
    </row>
    <row r="29" spans="8:9" x14ac:dyDescent="0.25">
      <c r="H29" s="166" t="s">
        <v>48</v>
      </c>
      <c r="I29" s="166"/>
    </row>
  </sheetData>
  <sheetProtection algorithmName="SHA-512" hashValue="ReqXX2pZQZCwRSF7ZhYnJ0PqdqBDj9zai1nbDgvrn2gIPyEOKJ5QOa/G8EtKB1kZ4EaLpf5QRU9lYKokQYCidw==" saltValue="atkuAE+6riS49jOMJOS6Rw==" spinCount="100000" sheet="1" scenarios="1"/>
  <mergeCells count="3">
    <mergeCell ref="B4:F4"/>
    <mergeCell ref="B3:F3"/>
    <mergeCell ref="B2:F2"/>
  </mergeCells>
  <conditionalFormatting sqref="D8">
    <cfRule type="cellIs" dxfId="47" priority="21" operator="lessThan">
      <formula>0</formula>
    </cfRule>
  </conditionalFormatting>
  <conditionalFormatting sqref="D9">
    <cfRule type="cellIs" dxfId="46" priority="20" operator="lessThan">
      <formula>1</formula>
    </cfRule>
  </conditionalFormatting>
  <conditionalFormatting sqref="D11:D12">
    <cfRule type="cellIs" dxfId="45" priority="18" operator="lessThan">
      <formula>0</formula>
    </cfRule>
  </conditionalFormatting>
  <conditionalFormatting sqref="D14:D15">
    <cfRule type="cellIs" dxfId="44" priority="16" operator="lessThan">
      <formula>1</formula>
    </cfRule>
  </conditionalFormatting>
  <conditionalFormatting sqref="F8:F9">
    <cfRule type="containsText" dxfId="43" priority="11" operator="containsText" text="squilibrio">
      <formula>NOT(ISERROR(SEARCH("squilibrio",F8)))</formula>
    </cfRule>
    <cfRule type="containsText" dxfId="42" priority="12" operator="containsText" text="regolare">
      <formula>NOT(ISERROR(SEARCH("regolare",F8)))</formula>
    </cfRule>
  </conditionalFormatting>
  <conditionalFormatting sqref="F11:F12">
    <cfRule type="containsText" dxfId="41" priority="7" operator="containsText" text="squilibrio">
      <formula>NOT(ISERROR(SEARCH("squilibrio",F11)))</formula>
    </cfRule>
    <cfRule type="containsText" dxfId="40" priority="8" operator="containsText" text="regolare">
      <formula>NOT(ISERROR(SEARCH("regolare",F11)))</formula>
    </cfRule>
  </conditionalFormatting>
  <conditionalFormatting sqref="F14">
    <cfRule type="containsText" dxfId="39" priority="6" operator="containsText" text="regolare">
      <formula>NOT(ISERROR(SEARCH("regolare",F14)))</formula>
    </cfRule>
  </conditionalFormatting>
  <conditionalFormatting sqref="F14:F15">
    <cfRule type="containsText" dxfId="38" priority="3" operator="containsText" text="squilibrio">
      <formula>NOT(ISERROR(SEARCH("squilibrio",F14)))</formula>
    </cfRule>
  </conditionalFormatting>
  <conditionalFormatting sqref="F15">
    <cfRule type="containsText" dxfId="37" priority="4" operator="containsText" text="regolarre">
      <formula>NOT(ISERROR(SEARCH("regolarre",F15)))</formula>
    </cfRule>
  </conditionalFormatting>
  <hyperlinks>
    <hyperlink ref="H3" location="MENU!A1" display="Indietro" xr:uid="{BFB94B3A-C1EA-4EAA-B49F-5DF80BC0AC15}"/>
    <hyperlink ref="H29:I29" location="EQUILIBRI!A1" display="Vai inizio pagina" xr:uid="{4034C2C1-8768-4AFE-9AB4-D876B962CA15}"/>
  </hyperlinks>
  <pageMargins left="0.70866141732283472" right="0.70866141732283472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7169" r:id="rId4">
          <objectPr defaultSize="0" autoPict="0" r:id="rId5">
            <anchor moveWithCells="1">
              <from>
                <xdr:col>1</xdr:col>
                <xdr:colOff>790575</xdr:colOff>
                <xdr:row>15</xdr:row>
                <xdr:rowOff>152400</xdr:rowOff>
              </from>
              <to>
                <xdr:col>5</xdr:col>
                <xdr:colOff>733425</xdr:colOff>
                <xdr:row>27</xdr:row>
                <xdr:rowOff>57150</xdr:rowOff>
              </to>
            </anchor>
          </objectPr>
        </oleObject>
      </mc:Choice>
      <mc:Fallback>
        <oleObject progId="Word.Document.12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1F3E-BB85-47E2-82AA-974777B60419}">
  <dimension ref="B2:F47"/>
  <sheetViews>
    <sheetView showRowColHeaders="0" workbookViewId="0">
      <selection activeCell="E3" sqref="E3"/>
    </sheetView>
  </sheetViews>
  <sheetFormatPr defaultRowHeight="15" x14ac:dyDescent="0.25"/>
  <cols>
    <col min="1" max="1" width="4.85546875" style="167" customWidth="1"/>
    <col min="2" max="2" width="52" style="167" customWidth="1"/>
    <col min="3" max="3" width="23.5703125" style="167" customWidth="1"/>
    <col min="4" max="4" width="3.7109375" style="167" customWidth="1"/>
    <col min="5" max="16384" width="9.140625" style="167"/>
  </cols>
  <sheetData>
    <row r="2" spans="2:5" x14ac:dyDescent="0.25">
      <c r="B2" s="287">
        <f>+'SITUAZIONE CONTABILE'!B3</f>
        <v>0</v>
      </c>
      <c r="C2" s="287"/>
    </row>
    <row r="3" spans="2:5" ht="30.75" customHeight="1" x14ac:dyDescent="0.25">
      <c r="B3" s="282" t="s">
        <v>100</v>
      </c>
      <c r="C3" s="283"/>
      <c r="E3" s="168" t="s">
        <v>0</v>
      </c>
    </row>
    <row r="4" spans="2:5" x14ac:dyDescent="0.25">
      <c r="B4" s="274" t="s">
        <v>143</v>
      </c>
      <c r="C4" s="276"/>
      <c r="E4" s="169"/>
    </row>
    <row r="5" spans="2:5" x14ac:dyDescent="0.25">
      <c r="B5" s="274" t="s">
        <v>144</v>
      </c>
      <c r="C5" s="276"/>
      <c r="E5" s="169"/>
    </row>
    <row r="6" spans="2:5" x14ac:dyDescent="0.25">
      <c r="B6" s="284" t="s">
        <v>86</v>
      </c>
      <c r="C6" s="285"/>
    </row>
    <row r="7" spans="2:5" x14ac:dyDescent="0.25">
      <c r="B7" s="286" t="s">
        <v>147</v>
      </c>
      <c r="C7" s="286"/>
    </row>
    <row r="8" spans="2:5" x14ac:dyDescent="0.25">
      <c r="B8" s="286"/>
      <c r="C8" s="286"/>
    </row>
    <row r="9" spans="2:5" x14ac:dyDescent="0.25">
      <c r="B9" s="286"/>
      <c r="C9" s="286"/>
    </row>
    <row r="10" spans="2:5" x14ac:dyDescent="0.25">
      <c r="B10" s="286"/>
      <c r="C10" s="286"/>
    </row>
    <row r="11" spans="2:5" x14ac:dyDescent="0.25">
      <c r="B11" s="286"/>
      <c r="C11" s="286"/>
    </row>
    <row r="12" spans="2:5" x14ac:dyDescent="0.25">
      <c r="B12" s="170"/>
      <c r="C12" s="170"/>
    </row>
    <row r="13" spans="2:5" ht="30" customHeight="1" x14ac:dyDescent="0.25">
      <c r="B13" s="288" t="s">
        <v>157</v>
      </c>
      <c r="C13" s="288"/>
    </row>
    <row r="14" spans="2:5" x14ac:dyDescent="0.25">
      <c r="B14" s="183" t="s">
        <v>149</v>
      </c>
      <c r="C14" s="184"/>
    </row>
    <row r="15" spans="2:5" x14ac:dyDescent="0.25">
      <c r="B15" s="183" t="s">
        <v>150</v>
      </c>
      <c r="C15" s="184"/>
    </row>
    <row r="16" spans="2:5" x14ac:dyDescent="0.25">
      <c r="B16" s="183" t="s">
        <v>200</v>
      </c>
      <c r="C16" s="184"/>
    </row>
    <row r="17" spans="2:3" x14ac:dyDescent="0.25">
      <c r="B17" s="183" t="s">
        <v>152</v>
      </c>
      <c r="C17" s="184"/>
    </row>
    <row r="18" spans="2:3" x14ac:dyDescent="0.25">
      <c r="B18" s="183" t="s">
        <v>151</v>
      </c>
      <c r="C18" s="184"/>
    </row>
    <row r="19" spans="2:3" x14ac:dyDescent="0.25">
      <c r="B19" s="183" t="s">
        <v>151</v>
      </c>
      <c r="C19" s="184"/>
    </row>
    <row r="20" spans="2:3" x14ac:dyDescent="0.25">
      <c r="B20" s="183" t="s">
        <v>153</v>
      </c>
      <c r="C20" s="184"/>
    </row>
    <row r="21" spans="2:3" x14ac:dyDescent="0.25">
      <c r="B21" s="183" t="s">
        <v>154</v>
      </c>
      <c r="C21" s="184"/>
    </row>
    <row r="22" spans="2:3" x14ac:dyDescent="0.25">
      <c r="B22" s="183" t="s">
        <v>155</v>
      </c>
      <c r="C22" s="184"/>
    </row>
    <row r="23" spans="2:3" x14ac:dyDescent="0.25">
      <c r="B23" s="183"/>
      <c r="C23" s="184"/>
    </row>
    <row r="24" spans="2:3" x14ac:dyDescent="0.25">
      <c r="B24" s="183"/>
      <c r="C24" s="184"/>
    </row>
    <row r="25" spans="2:3" x14ac:dyDescent="0.25">
      <c r="B25" s="183"/>
      <c r="C25" s="184"/>
    </row>
    <row r="26" spans="2:3" x14ac:dyDescent="0.25">
      <c r="B26" s="183"/>
      <c r="C26" s="184"/>
    </row>
    <row r="27" spans="2:3" x14ac:dyDescent="0.25">
      <c r="B27" s="171" t="s">
        <v>148</v>
      </c>
      <c r="C27" s="172">
        <f>SUM(C14:C26)</f>
        <v>0</v>
      </c>
    </row>
    <row r="28" spans="2:3" x14ac:dyDescent="0.25">
      <c r="B28" s="170"/>
      <c r="C28" s="170"/>
    </row>
    <row r="29" spans="2:3" x14ac:dyDescent="0.25">
      <c r="B29" s="170"/>
      <c r="C29" s="170"/>
    </row>
    <row r="30" spans="2:3" ht="27" customHeight="1" x14ac:dyDescent="0.25">
      <c r="B30" s="289" t="s">
        <v>156</v>
      </c>
      <c r="C30" s="289"/>
    </row>
    <row r="31" spans="2:3" x14ac:dyDescent="0.25">
      <c r="B31" s="173" t="s">
        <v>4</v>
      </c>
      <c r="C31" s="174">
        <f>+'SITUAZIONE CONTABILE'!C5</f>
        <v>0</v>
      </c>
    </row>
    <row r="32" spans="2:3" x14ac:dyDescent="0.25">
      <c r="B32" s="175" t="s">
        <v>87</v>
      </c>
      <c r="C32" s="176">
        <f>+'SITUAZIONE CONTABILE'!E41</f>
        <v>0</v>
      </c>
    </row>
    <row r="33" spans="2:6" ht="30" x14ac:dyDescent="0.25">
      <c r="B33" s="177" t="s">
        <v>88</v>
      </c>
      <c r="C33" s="178">
        <f>+C27</f>
        <v>0</v>
      </c>
      <c r="D33" s="179"/>
    </row>
    <row r="34" spans="2:6" x14ac:dyDescent="0.25">
      <c r="B34" s="180" t="s">
        <v>158</v>
      </c>
      <c r="C34" s="181">
        <f>+IF(C33=0,0,+C32/C33)</f>
        <v>0</v>
      </c>
    </row>
    <row r="35" spans="2:6" x14ac:dyDescent="0.25">
      <c r="B35" s="280" t="s">
        <v>90</v>
      </c>
      <c r="C35" s="278" t="str">
        <f>IF(C31=0,"Non disponibile",IF(C34=0,"Valore nullo",IF(C34&lt;1,"Presunzione di uno stato di crisi",IF(C34&gt;=1,"Regolare"))))</f>
        <v>Non disponibile</v>
      </c>
    </row>
    <row r="36" spans="2:6" x14ac:dyDescent="0.25">
      <c r="B36" s="281"/>
      <c r="C36" s="279"/>
    </row>
    <row r="38" spans="2:6" x14ac:dyDescent="0.25">
      <c r="B38" s="182"/>
    </row>
    <row r="39" spans="2:6" x14ac:dyDescent="0.25">
      <c r="F39" s="182"/>
    </row>
    <row r="47" spans="2:6" x14ac:dyDescent="0.25">
      <c r="E47" s="182" t="s">
        <v>48</v>
      </c>
      <c r="F47" s="182"/>
    </row>
  </sheetData>
  <sheetProtection algorithmName="SHA-512" hashValue="M/dCHj9SxNvZjiRw0s15/BXwtdDL6EYLRNcBfJNoXSaPVyfxBFz9Oo9tAkuW/56EzUanc9ee8cxYYXjLqB6iYg==" saltValue="d5CNNfv3ZC9ejbFRB0ZmEQ==" spinCount="100000" sheet="1" scenarios="1"/>
  <mergeCells count="10">
    <mergeCell ref="B2:C2"/>
    <mergeCell ref="B5:C5"/>
    <mergeCell ref="B4:C4"/>
    <mergeCell ref="B13:C13"/>
    <mergeCell ref="B30:C30"/>
    <mergeCell ref="C35:C36"/>
    <mergeCell ref="B35:B36"/>
    <mergeCell ref="B3:C3"/>
    <mergeCell ref="B6:C6"/>
    <mergeCell ref="B7:C11"/>
  </mergeCells>
  <phoneticPr fontId="31" type="noConversion"/>
  <conditionalFormatting sqref="C34">
    <cfRule type="cellIs" dxfId="36" priority="2" operator="lessThan">
      <formula>1</formula>
    </cfRule>
  </conditionalFormatting>
  <conditionalFormatting sqref="C35">
    <cfRule type="containsText" dxfId="35" priority="1" operator="containsText" text="Regolare">
      <formula>NOT(ISERROR(SEARCH("Regolare",C35)))</formula>
    </cfRule>
    <cfRule type="containsText" dxfId="34" priority="3" operator="containsText" text="crisi">
      <formula>NOT(ISERROR(SEARCH("crisi",C35)))</formula>
    </cfRule>
  </conditionalFormatting>
  <hyperlinks>
    <hyperlink ref="E3" location="MENU!A1" display="Indietro" xr:uid="{247B7E68-10A4-43F7-A9AC-18F7E15E7D9D}"/>
    <hyperlink ref="E39:F39" location="DSCR!A1" display="Vai inizio pagina" xr:uid="{FFD8A46A-E1F2-4F62-A60A-661B926A787D}"/>
    <hyperlink ref="E47:F47" location="DSCR!A1" display="Vai inizio pagina" xr:uid="{B50DA3E9-F31C-4DC3-A714-DBE23C0B40D7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1</xdr:col>
                <xdr:colOff>19050</xdr:colOff>
                <xdr:row>46</xdr:row>
                <xdr:rowOff>47625</xdr:rowOff>
              </from>
              <to>
                <xdr:col>2</xdr:col>
                <xdr:colOff>1457325</xdr:colOff>
                <xdr:row>56</xdr:row>
                <xdr:rowOff>171450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3"/>
  <sheetViews>
    <sheetView showRowColHeaders="0" workbookViewId="0">
      <selection activeCell="E3" sqref="E3"/>
    </sheetView>
  </sheetViews>
  <sheetFormatPr defaultColWidth="9.140625" defaultRowHeight="15" x14ac:dyDescent="0.25"/>
  <cols>
    <col min="1" max="1" width="4" style="1" customWidth="1"/>
    <col min="2" max="2" width="48.85546875" style="2" customWidth="1"/>
    <col min="3" max="3" width="24.7109375" style="2" customWidth="1"/>
    <col min="4" max="4" width="19.140625" style="3" hidden="1" customWidth="1"/>
    <col min="5" max="5" width="9.140625" style="4"/>
    <col min="6" max="16384" width="9.140625" style="2"/>
  </cols>
  <sheetData>
    <row r="2" spans="2:8" x14ac:dyDescent="0.25">
      <c r="B2" s="2">
        <f>+'SITUAZIONE CONTABILE'!B3</f>
        <v>0</v>
      </c>
      <c r="C2" s="1"/>
    </row>
    <row r="3" spans="2:8" ht="29.25" customHeight="1" x14ac:dyDescent="0.25">
      <c r="B3" s="292" t="s">
        <v>89</v>
      </c>
      <c r="C3" s="293"/>
      <c r="E3" s="85" t="s">
        <v>0</v>
      </c>
      <c r="H3" s="5"/>
    </row>
    <row r="4" spans="2:8" x14ac:dyDescent="0.25">
      <c r="B4" s="294" t="s">
        <v>146</v>
      </c>
      <c r="C4" s="294"/>
      <c r="D4" s="2"/>
    </row>
    <row r="5" spans="2:8" x14ac:dyDescent="0.25">
      <c r="B5" s="295" t="s">
        <v>159</v>
      </c>
      <c r="C5" s="296"/>
      <c r="D5" s="6" t="s">
        <v>1</v>
      </c>
      <c r="E5" s="185" t="s">
        <v>162</v>
      </c>
    </row>
    <row r="6" spans="2:8" x14ac:dyDescent="0.25">
      <c r="B6" s="7"/>
      <c r="C6" s="7"/>
      <c r="D6" s="5"/>
      <c r="E6" s="2"/>
    </row>
    <row r="7" spans="2:8" x14ac:dyDescent="0.25">
      <c r="B7" s="8" t="s">
        <v>2</v>
      </c>
      <c r="C7" s="9"/>
    </row>
    <row r="8" spans="2:8" x14ac:dyDescent="0.25">
      <c r="B8" s="297" t="s">
        <v>3</v>
      </c>
      <c r="C8" s="297"/>
      <c r="D8" s="2"/>
    </row>
    <row r="9" spans="2:8" x14ac:dyDescent="0.25">
      <c r="B9" s="10" t="s">
        <v>4</v>
      </c>
      <c r="C9" s="11"/>
      <c r="D9" s="6"/>
      <c r="E9" s="12" t="str">
        <f>+IF(C9=0,"ERRORE: Inserire data gg/mm/aaaa","")</f>
        <v>ERRORE: Inserire data gg/mm/aaaa</v>
      </c>
    </row>
    <row r="10" spans="2:8" x14ac:dyDescent="0.25">
      <c r="B10" s="13" t="s">
        <v>5</v>
      </c>
      <c r="C10" s="14"/>
      <c r="E10" s="15" t="str">
        <f>+IF(C10=0,"Inserire importo","")</f>
        <v>Inserire importo</v>
      </c>
      <c r="F10" s="16"/>
    </row>
    <row r="11" spans="2:8" x14ac:dyDescent="0.25">
      <c r="B11" s="13" t="s">
        <v>6</v>
      </c>
      <c r="C11" s="14"/>
      <c r="E11" s="15" t="str">
        <f>+IF(C11=0,"Inserire importo","")</f>
        <v>Inserire importo</v>
      </c>
      <c r="F11" s="16"/>
    </row>
    <row r="12" spans="2:8" x14ac:dyDescent="0.25">
      <c r="B12" s="17" t="s">
        <v>7</v>
      </c>
      <c r="C12" s="18">
        <f>+C10/2</f>
        <v>0</v>
      </c>
      <c r="D12" s="23"/>
      <c r="E12" s="20"/>
      <c r="F12" s="16"/>
    </row>
    <row r="13" spans="2:8" ht="13.5" customHeight="1" x14ac:dyDescent="0.25">
      <c r="B13" s="21" t="s">
        <v>8</v>
      </c>
      <c r="C13" s="22" t="str">
        <f>IF(C9=0,"Non disponibile",IF(C11&gt;C12,"Segnale di crisi","Regolare"))</f>
        <v>Non disponibile</v>
      </c>
      <c r="D13" s="44"/>
      <c r="E13" s="24"/>
      <c r="F13" s="16"/>
    </row>
    <row r="14" spans="2:8" ht="13.5" customHeight="1" x14ac:dyDescent="0.25">
      <c r="C14" s="25"/>
      <c r="E14" s="20"/>
      <c r="F14" s="16"/>
    </row>
    <row r="15" spans="2:8" x14ac:dyDescent="0.25">
      <c r="B15" s="8" t="s">
        <v>9</v>
      </c>
      <c r="C15" s="9"/>
    </row>
    <row r="16" spans="2:8" x14ac:dyDescent="0.25">
      <c r="B16" s="284" t="s">
        <v>10</v>
      </c>
      <c r="C16" s="285"/>
    </row>
    <row r="17" spans="2:6" x14ac:dyDescent="0.25">
      <c r="B17" s="10" t="s">
        <v>4</v>
      </c>
      <c r="C17" s="11"/>
      <c r="E17" s="12" t="str">
        <f>+IF(C17=0,"ERRORE: Inserire data gg/mm/aaaa","")</f>
        <v>ERRORE: Inserire data gg/mm/aaaa</v>
      </c>
    </row>
    <row r="18" spans="2:6" ht="15" customHeight="1" x14ac:dyDescent="0.25">
      <c r="B18" s="26" t="s">
        <v>11</v>
      </c>
      <c r="C18" s="27"/>
      <c r="E18" s="15" t="str">
        <f>+IF(C18=0,"Inserire importo","")</f>
        <v>Inserire importo</v>
      </c>
      <c r="F18" s="28"/>
    </row>
    <row r="19" spans="2:6" x14ac:dyDescent="0.25">
      <c r="B19" s="29" t="s">
        <v>12</v>
      </c>
      <c r="C19" s="27"/>
      <c r="D19" s="30">
        <f>+C19-C18</f>
        <v>0</v>
      </c>
      <c r="E19" s="15" t="str">
        <f>+IF(C19=0,"Inserire importo","")</f>
        <v>Inserire importo</v>
      </c>
      <c r="F19" s="16"/>
    </row>
    <row r="20" spans="2:6" ht="17.25" customHeight="1" x14ac:dyDescent="0.25">
      <c r="B20" s="31" t="s">
        <v>8</v>
      </c>
      <c r="C20" s="22" t="str">
        <f>IF(C17=0,"Non disponibile",IF(D19&lt;0,"Segnale di crisi","Regolare"))</f>
        <v>Non disponibile</v>
      </c>
      <c r="D20" s="44"/>
      <c r="E20" s="24"/>
      <c r="F20" s="32"/>
    </row>
    <row r="21" spans="2:6" ht="17.25" customHeight="1" x14ac:dyDescent="0.25">
      <c r="B21" s="33"/>
      <c r="C21" s="25"/>
      <c r="D21" s="34"/>
      <c r="E21" s="35"/>
      <c r="F21" s="32"/>
    </row>
    <row r="22" spans="2:6" x14ac:dyDescent="0.25">
      <c r="B22" s="20" t="s">
        <v>13</v>
      </c>
      <c r="C22" s="36"/>
      <c r="E22" s="12"/>
    </row>
    <row r="23" spans="2:6" x14ac:dyDescent="0.25">
      <c r="B23" s="298" t="s">
        <v>14</v>
      </c>
      <c r="C23" s="299"/>
    </row>
    <row r="24" spans="2:6" x14ac:dyDescent="0.25">
      <c r="B24" s="10" t="s">
        <v>4</v>
      </c>
      <c r="C24" s="11"/>
      <c r="E24" s="12" t="str">
        <f>+IF(C24=0,"ERRORE: Inserire data gg/mm/aaaa","")</f>
        <v>ERRORE: Inserire data gg/mm/aaaa</v>
      </c>
    </row>
    <row r="25" spans="2:6" ht="30" x14ac:dyDescent="0.25">
      <c r="B25" s="37" t="s">
        <v>15</v>
      </c>
      <c r="C25" s="38"/>
      <c r="E25" s="15" t="str">
        <f>+IF(C25=0,"Inserire importo","")</f>
        <v>Inserire importo</v>
      </c>
    </row>
    <row r="26" spans="2:6" ht="45" x14ac:dyDescent="0.25">
      <c r="B26" s="39" t="s">
        <v>16</v>
      </c>
      <c r="C26" s="38"/>
      <c r="E26" s="15" t="str">
        <f>+IF(C26=0,"Inserire importo","")</f>
        <v>Inserire importo</v>
      </c>
    </row>
    <row r="27" spans="2:6" x14ac:dyDescent="0.25">
      <c r="B27" s="40" t="s">
        <v>17</v>
      </c>
      <c r="C27" s="41">
        <f>+C25*0.05</f>
        <v>0</v>
      </c>
      <c r="D27" s="19"/>
    </row>
    <row r="28" spans="2:6" x14ac:dyDescent="0.25">
      <c r="B28" s="31" t="s">
        <v>8</v>
      </c>
      <c r="C28" s="22" t="str">
        <f>IF(C24=0,"Non disponibile",IF(C26&gt;C27,"Segnale di crisi","Regolare"))</f>
        <v>Non disponibile</v>
      </c>
      <c r="D28" s="44"/>
      <c r="E28" s="24"/>
    </row>
    <row r="29" spans="2:6" x14ac:dyDescent="0.25">
      <c r="B29" s="33"/>
      <c r="C29" s="25"/>
    </row>
    <row r="30" spans="2:6" x14ac:dyDescent="0.25">
      <c r="B30" s="8" t="s">
        <v>18</v>
      </c>
      <c r="C30" s="42"/>
      <c r="E30" s="12"/>
    </row>
    <row r="31" spans="2:6" x14ac:dyDescent="0.25">
      <c r="B31" s="300" t="s">
        <v>19</v>
      </c>
      <c r="C31" s="300"/>
    </row>
    <row r="32" spans="2:6" ht="18.75" customHeight="1" x14ac:dyDescent="0.25">
      <c r="B32" s="301" t="s">
        <v>20</v>
      </c>
      <c r="C32" s="301"/>
    </row>
    <row r="33" spans="2:6" x14ac:dyDescent="0.25">
      <c r="B33" s="43" t="s">
        <v>4</v>
      </c>
      <c r="C33" s="11"/>
      <c r="E33" s="12" t="str">
        <f>+IF(C33=0,"Inserire data gg/mm/aaaa se CON Lav. Sub.","")</f>
        <v>Inserire data gg/mm/aaaa se CON Lav. Sub.</v>
      </c>
    </row>
    <row r="34" spans="2:6" x14ac:dyDescent="0.25">
      <c r="B34" s="29" t="s">
        <v>21</v>
      </c>
      <c r="C34" s="95"/>
      <c r="D34" s="44" t="s">
        <v>22</v>
      </c>
      <c r="E34" s="15" t="str">
        <f>+IF(C34=0,"Inserire importo","")</f>
        <v>Inserire importo</v>
      </c>
    </row>
    <row r="35" spans="2:6" x14ac:dyDescent="0.25">
      <c r="B35" s="29" t="s">
        <v>23</v>
      </c>
      <c r="C35" s="95"/>
      <c r="D35" s="44"/>
      <c r="E35" s="15" t="str">
        <f>+IF(C35=0,"Inserire importo","")</f>
        <v>Inserire importo</v>
      </c>
    </row>
    <row r="36" spans="2:6" ht="30" x14ac:dyDescent="0.25">
      <c r="B36" s="37" t="s">
        <v>24</v>
      </c>
      <c r="C36" s="94">
        <f>+C34*0.3</f>
        <v>0</v>
      </c>
      <c r="D36" s="45">
        <f>+IF(C35&gt;C36,1,0)</f>
        <v>0</v>
      </c>
    </row>
    <row r="37" spans="2:6" x14ac:dyDescent="0.25">
      <c r="B37" s="37" t="s">
        <v>25</v>
      </c>
      <c r="C37" s="94">
        <v>15000</v>
      </c>
      <c r="D37" s="45">
        <f>+IF(C35&gt;C37,1,0)</f>
        <v>0</v>
      </c>
    </row>
    <row r="38" spans="2:6" x14ac:dyDescent="0.25">
      <c r="B38" s="46" t="s">
        <v>8</v>
      </c>
      <c r="C38" s="47" t="str">
        <f>IF(C33=0,"Non disponibile",IF(D38=2,"Segnale di crisi","Regolare"))</f>
        <v>Non disponibile</v>
      </c>
      <c r="D38" s="96">
        <f>+D36+D37</f>
        <v>0</v>
      </c>
      <c r="F38" s="48"/>
    </row>
    <row r="39" spans="2:6" ht="19.5" customHeight="1" x14ac:dyDescent="0.25">
      <c r="B39" s="302" t="s">
        <v>26</v>
      </c>
      <c r="C39" s="303"/>
      <c r="D39" s="44"/>
    </row>
    <row r="40" spans="2:6" x14ac:dyDescent="0.25">
      <c r="B40" s="10" t="s">
        <v>4</v>
      </c>
      <c r="C40" s="11"/>
      <c r="D40" s="44"/>
      <c r="E40" s="12" t="str">
        <f>+IF(C40=0,"Inserire data gg/mm/aaaa se SENZA Lav. Sub.","")</f>
        <v>Inserire data gg/mm/aaaa se SENZA Lav. Sub.</v>
      </c>
    </row>
    <row r="41" spans="2:6" x14ac:dyDescent="0.25">
      <c r="B41" s="29" t="s">
        <v>23</v>
      </c>
      <c r="C41" s="49"/>
      <c r="D41" s="44"/>
      <c r="E41" s="15" t="str">
        <f>+IF(C41=0,"Inserire importo","")</f>
        <v>Inserire importo</v>
      </c>
    </row>
    <row r="42" spans="2:6" x14ac:dyDescent="0.25">
      <c r="B42" s="37" t="s">
        <v>27</v>
      </c>
      <c r="C42" s="94">
        <v>5000</v>
      </c>
      <c r="D42" s="50"/>
      <c r="F42" s="48"/>
    </row>
    <row r="43" spans="2:6" x14ac:dyDescent="0.25">
      <c r="B43" s="46" t="s">
        <v>8</v>
      </c>
      <c r="C43" s="47" t="str">
        <f>IF(C40=0,"Non disponibile",IF(C41&gt;C42,"Segnale di crisi","Regolare"))</f>
        <v>Non disponibile</v>
      </c>
      <c r="D43" s="44"/>
    </row>
    <row r="44" spans="2:6" x14ac:dyDescent="0.25">
      <c r="B44" s="304" t="s">
        <v>28</v>
      </c>
      <c r="C44" s="305"/>
      <c r="D44" s="6"/>
    </row>
    <row r="45" spans="2:6" ht="27" customHeight="1" x14ac:dyDescent="0.25">
      <c r="B45" s="306" t="s">
        <v>29</v>
      </c>
      <c r="C45" s="307"/>
      <c r="D45" s="6"/>
    </row>
    <row r="46" spans="2:6" ht="27" customHeight="1" x14ac:dyDescent="0.25">
      <c r="B46" s="290" t="s">
        <v>30</v>
      </c>
      <c r="C46" s="291"/>
      <c r="D46" s="6"/>
    </row>
    <row r="47" spans="2:6" x14ac:dyDescent="0.25">
      <c r="B47" s="51"/>
      <c r="C47" s="51"/>
      <c r="D47" s="6"/>
    </row>
    <row r="48" spans="2:6" x14ac:dyDescent="0.25">
      <c r="B48" s="8" t="s">
        <v>31</v>
      </c>
      <c r="C48" s="42"/>
      <c r="D48" s="6"/>
      <c r="E48" s="12"/>
    </row>
    <row r="49" spans="2:9" x14ac:dyDescent="0.25">
      <c r="B49" s="300" t="s">
        <v>32</v>
      </c>
      <c r="C49" s="300"/>
      <c r="D49" s="6"/>
    </row>
    <row r="50" spans="2:9" x14ac:dyDescent="0.25">
      <c r="B50" s="10" t="s">
        <v>4</v>
      </c>
      <c r="C50" s="11"/>
      <c r="D50" s="6"/>
      <c r="E50" s="12" t="str">
        <f>+IF(C50=0,"ERRORE: Inserire data gg/mm/aaaa","")</f>
        <v>ERRORE: Inserire data gg/mm/aaaa</v>
      </c>
    </row>
    <row r="51" spans="2:9" ht="18.75" customHeight="1" x14ac:dyDescent="0.25">
      <c r="B51" s="26" t="s">
        <v>161</v>
      </c>
      <c r="C51" s="52"/>
      <c r="D51" s="6"/>
      <c r="E51" s="15" t="str">
        <f>+IF(C51=0,"Inserire importo","")</f>
        <v>Inserire importo</v>
      </c>
    </row>
    <row r="52" spans="2:9" x14ac:dyDescent="0.25">
      <c r="B52" s="37" t="s">
        <v>27</v>
      </c>
      <c r="C52" s="53">
        <v>5000</v>
      </c>
      <c r="D52" s="6"/>
    </row>
    <row r="53" spans="2:9" x14ac:dyDescent="0.25">
      <c r="B53" s="46" t="s">
        <v>8</v>
      </c>
      <c r="C53" s="47" t="str">
        <f>IF(C50=0,"Non disponibile",IF(C51&gt;C52,"Segnale di crisi","Regolare"))</f>
        <v>Non disponibile</v>
      </c>
      <c r="D53" s="44"/>
      <c r="F53" s="48"/>
    </row>
    <row r="54" spans="2:9" x14ac:dyDescent="0.25">
      <c r="B54" s="304" t="s">
        <v>33</v>
      </c>
      <c r="C54" s="305"/>
      <c r="D54" s="6"/>
    </row>
    <row r="55" spans="2:9" ht="27.75" customHeight="1" x14ac:dyDescent="0.25">
      <c r="B55" s="306" t="s">
        <v>34</v>
      </c>
      <c r="C55" s="307"/>
      <c r="D55" s="6"/>
    </row>
    <row r="56" spans="2:9" ht="27.75" customHeight="1" x14ac:dyDescent="0.25">
      <c r="B56" s="290" t="s">
        <v>30</v>
      </c>
      <c r="C56" s="291"/>
      <c r="D56" s="6"/>
    </row>
    <row r="57" spans="2:9" x14ac:dyDescent="0.25">
      <c r="B57" s="51"/>
      <c r="C57" s="51"/>
      <c r="D57" s="6"/>
    </row>
    <row r="58" spans="2:9" x14ac:dyDescent="0.25">
      <c r="B58" s="8" t="s">
        <v>35</v>
      </c>
      <c r="C58" s="42"/>
      <c r="D58" s="6" t="s">
        <v>1</v>
      </c>
      <c r="E58" s="12"/>
    </row>
    <row r="59" spans="2:9" x14ac:dyDescent="0.25">
      <c r="B59" s="300" t="s">
        <v>36</v>
      </c>
      <c r="C59" s="300"/>
    </row>
    <row r="60" spans="2:9" x14ac:dyDescent="0.25">
      <c r="B60" s="10" t="s">
        <v>4</v>
      </c>
      <c r="C60" s="11"/>
      <c r="E60" s="12" t="str">
        <f>+IF(C60=0,"ERRORE: Inserire data gg/mm/aaaa","")</f>
        <v>ERRORE: Inserire data gg/mm/aaaa</v>
      </c>
    </row>
    <row r="61" spans="2:9" ht="30" x14ac:dyDescent="0.25">
      <c r="B61" s="29" t="s">
        <v>37</v>
      </c>
      <c r="C61" s="52"/>
      <c r="E61" s="15" t="str">
        <f>+IF(C61=0,"Inserire importo","")</f>
        <v>Inserire importo</v>
      </c>
    </row>
    <row r="62" spans="2:9" ht="30" x14ac:dyDescent="0.25">
      <c r="B62" s="54" t="s">
        <v>38</v>
      </c>
      <c r="C62" s="52"/>
      <c r="D62" s="6" t="s">
        <v>22</v>
      </c>
      <c r="E62" s="15" t="str">
        <f>+IF(C62=0,"Inserire importo","")</f>
        <v>Inserire importo</v>
      </c>
    </row>
    <row r="63" spans="2:9" ht="45" x14ac:dyDescent="0.25">
      <c r="B63" s="54" t="s">
        <v>39</v>
      </c>
      <c r="C63" s="55">
        <f>+C62*0.1</f>
        <v>0</v>
      </c>
      <c r="D63" s="45">
        <f>+IF(C61&gt;C63,1,0)</f>
        <v>0</v>
      </c>
    </row>
    <row r="64" spans="2:9" x14ac:dyDescent="0.25">
      <c r="B64" s="37" t="s">
        <v>27</v>
      </c>
      <c r="C64" s="53">
        <v>5000</v>
      </c>
      <c r="D64" s="45">
        <f>+IF(C61&gt;C64,1,0)</f>
        <v>0</v>
      </c>
      <c r="I64" s="4"/>
    </row>
    <row r="65" spans="2:6" x14ac:dyDescent="0.25">
      <c r="B65" s="46" t="s">
        <v>8</v>
      </c>
      <c r="C65" s="47" t="str">
        <f>+IF(C60=0,"Non disponibile",IF(D65=2,"Segnale di crisi",IF(D65=1,"Regolare",IF(D65=0,"Regolare"))))</f>
        <v>Non disponibile</v>
      </c>
      <c r="D65" s="224">
        <f>+D61+D63+D64</f>
        <v>0</v>
      </c>
      <c r="F65" s="48"/>
    </row>
    <row r="66" spans="2:6" ht="28.5" customHeight="1" x14ac:dyDescent="0.25">
      <c r="B66" s="63" t="s">
        <v>40</v>
      </c>
      <c r="C66" s="64" t="str">
        <f>+IF(C61&gt;20000,"Segnalazione per debito IVA superiore a euro 20000","")</f>
        <v/>
      </c>
      <c r="D66" s="44"/>
    </row>
    <row r="67" spans="2:6" x14ac:dyDescent="0.25">
      <c r="B67" s="65"/>
      <c r="C67" s="65"/>
      <c r="D67" s="6"/>
    </row>
    <row r="68" spans="2:6" x14ac:dyDescent="0.25">
      <c r="B68" s="56"/>
      <c r="C68" s="57"/>
      <c r="D68" s="6"/>
    </row>
    <row r="69" spans="2:6" x14ac:dyDescent="0.25">
      <c r="B69" s="8" t="s">
        <v>41</v>
      </c>
      <c r="C69" s="42"/>
      <c r="D69" s="6" t="s">
        <v>1</v>
      </c>
      <c r="E69" s="12"/>
    </row>
    <row r="70" spans="2:6" x14ac:dyDescent="0.25">
      <c r="B70" s="300" t="s">
        <v>42</v>
      </c>
      <c r="C70" s="300"/>
    </row>
    <row r="71" spans="2:6" x14ac:dyDescent="0.25">
      <c r="B71" s="10" t="s">
        <v>4</v>
      </c>
      <c r="C71" s="11"/>
      <c r="E71" s="12" t="str">
        <f>+IF(C71=0,"ERRORE: Inserire data gg/mm/aaaa","")</f>
        <v>ERRORE: Inserire data gg/mm/aaaa</v>
      </c>
    </row>
    <row r="72" spans="2:6" ht="35.25" customHeight="1" x14ac:dyDescent="0.25">
      <c r="B72" s="26" t="s">
        <v>43</v>
      </c>
      <c r="C72" s="52"/>
      <c r="E72" s="15" t="str">
        <f>+IF(C72=0,"Inserire importo","")</f>
        <v>Inserire importo</v>
      </c>
    </row>
    <row r="73" spans="2:6" ht="26.25" x14ac:dyDescent="0.25">
      <c r="B73" s="58" t="s">
        <v>44</v>
      </c>
      <c r="C73" s="59"/>
      <c r="E73" s="60" t="str">
        <f>+IF(C73=1,"Impresa individuale",IF(C73=2,"Società di persone",IF(C73=3,"Altre società","Inserire un codice valido")))</f>
        <v>Inserire un codice valido</v>
      </c>
    </row>
    <row r="74" spans="2:6" ht="40.5" x14ac:dyDescent="0.25">
      <c r="B74" s="61" t="s">
        <v>45</v>
      </c>
      <c r="C74" s="18" t="b">
        <f>+IF(C73=1,100000,IF(C73=2,200000,IF(C73=3,500000)))</f>
        <v>0</v>
      </c>
      <c r="D74" s="50"/>
    </row>
    <row r="75" spans="2:6" x14ac:dyDescent="0.25">
      <c r="B75" s="46" t="s">
        <v>8</v>
      </c>
      <c r="C75" s="47" t="str">
        <f>IF(C71=0,"Non disponibile",IF(C72&gt;C74,"Segnale di crisi","Regolare"))</f>
        <v>Non disponibile</v>
      </c>
      <c r="D75" s="44"/>
      <c r="F75" s="48"/>
    </row>
    <row r="76" spans="2:6" x14ac:dyDescent="0.25">
      <c r="B76" s="308" t="s">
        <v>46</v>
      </c>
      <c r="C76" s="309"/>
    </row>
    <row r="77" spans="2:6" ht="28.5" customHeight="1" x14ac:dyDescent="0.25">
      <c r="B77" s="306" t="s">
        <v>47</v>
      </c>
      <c r="C77" s="307"/>
    </row>
    <row r="78" spans="2:6" ht="28.5" customHeight="1" x14ac:dyDescent="0.25">
      <c r="B78" s="290" t="s">
        <v>30</v>
      </c>
      <c r="C78" s="291"/>
    </row>
    <row r="81" spans="6:10" x14ac:dyDescent="0.25">
      <c r="J81" s="62"/>
    </row>
    <row r="83" spans="6:10" x14ac:dyDescent="0.25">
      <c r="F83" s="186" t="s">
        <v>48</v>
      </c>
      <c r="G83" s="186"/>
    </row>
  </sheetData>
  <sheetProtection algorithmName="SHA-512" hashValue="eqhxvOywxFsz28w4l6oEO8tkVX0WIAMhZxojRy/MHJ/WkXM9jNGj6JLctuTntEEXc6MVfKXg0CGRSVkqfALHEQ==" saltValue="VPnQWOL/kbDpTu9LHgncbQ==" spinCount="100000" sheet="1" scenarios="1"/>
  <mergeCells count="21">
    <mergeCell ref="B76:C76"/>
    <mergeCell ref="B77:C77"/>
    <mergeCell ref="B78:C78"/>
    <mergeCell ref="B49:C49"/>
    <mergeCell ref="B54:C54"/>
    <mergeCell ref="B55:C55"/>
    <mergeCell ref="B56:C56"/>
    <mergeCell ref="B59:C59"/>
    <mergeCell ref="B70:C70"/>
    <mergeCell ref="B46:C46"/>
    <mergeCell ref="B3:C3"/>
    <mergeCell ref="B4:C4"/>
    <mergeCell ref="B5:C5"/>
    <mergeCell ref="B8:C8"/>
    <mergeCell ref="B16:C16"/>
    <mergeCell ref="B23:C23"/>
    <mergeCell ref="B31:C31"/>
    <mergeCell ref="B32:C32"/>
    <mergeCell ref="B39:C39"/>
    <mergeCell ref="B44:C44"/>
    <mergeCell ref="B45:C45"/>
  </mergeCells>
  <conditionalFormatting sqref="C13">
    <cfRule type="containsText" dxfId="33" priority="11" operator="containsText" text="crisi">
      <formula>NOT(ISERROR(SEARCH("crisi",C13)))</formula>
    </cfRule>
  </conditionalFormatting>
  <conditionalFormatting sqref="C20:C21">
    <cfRule type="containsText" dxfId="32" priority="8" operator="containsText" text="Regolare">
      <formula>NOT(ISERROR(SEARCH("Regolare",C20)))</formula>
    </cfRule>
    <cfRule type="containsText" dxfId="31" priority="10" operator="containsText" text="crisi">
      <formula>NOT(ISERROR(SEARCH("crisi",C20)))</formula>
    </cfRule>
  </conditionalFormatting>
  <conditionalFormatting sqref="C28:C29">
    <cfRule type="containsText" dxfId="30" priority="6" operator="containsText" text="Regolare">
      <formula>NOT(ISERROR(SEARCH("Regolare",C28)))</formula>
    </cfRule>
    <cfRule type="containsText" dxfId="29" priority="7" operator="containsText" text="crisi">
      <formula>NOT(ISERROR(SEARCH("crisi",C28)))</formula>
    </cfRule>
  </conditionalFormatting>
  <conditionalFormatting sqref="C38">
    <cfRule type="containsText" dxfId="28" priority="5" operator="containsText" text="crisi">
      <formula>NOT(ISERROR(SEARCH("crisi",C38)))</formula>
    </cfRule>
  </conditionalFormatting>
  <conditionalFormatting sqref="C43">
    <cfRule type="containsText" dxfId="27" priority="4" operator="containsText" text="crisi">
      <formula>NOT(ISERROR(SEARCH("crisi",C43)))</formula>
    </cfRule>
  </conditionalFormatting>
  <conditionalFormatting sqref="C53">
    <cfRule type="containsText" dxfId="26" priority="2" operator="containsText" text="crisi">
      <formula>NOT(ISERROR(SEARCH("crisi",C53)))</formula>
    </cfRule>
  </conditionalFormatting>
  <conditionalFormatting sqref="C65 C68">
    <cfRule type="containsText" dxfId="25" priority="3" operator="containsText" text="crisi">
      <formula>NOT(ISERROR(SEARCH("crisi",C65)))</formula>
    </cfRule>
  </conditionalFormatting>
  <conditionalFormatting sqref="C75">
    <cfRule type="containsText" dxfId="24" priority="9" operator="containsText" text="crisi">
      <formula>NOT(ISERROR(SEARCH("crisi",C75)))</formula>
    </cfRule>
  </conditionalFormatting>
  <conditionalFormatting sqref="E73">
    <cfRule type="containsText" dxfId="23" priority="1" operator="containsText" text="valido">
      <formula>NOT(ISERROR(SEARCH("valido",E73)))</formula>
    </cfRule>
  </conditionalFormatting>
  <hyperlinks>
    <hyperlink ref="E3" location="MENU!A1" display="Indietro" xr:uid="{00000000-0004-0000-0000-000000000000}"/>
    <hyperlink ref="I81:J81" location="'INDICATORI DI ALARME'!A1" display="Vai inizio pagina" xr:uid="{00000000-0004-0000-0000-000001000000}"/>
    <hyperlink ref="F83:G83" location="'SEGNALI CRISI'!A1" display="Vai inizio pagina" xr:uid="{B962147E-71C0-4017-876F-1CD182A1D59E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47625</xdr:colOff>
                <xdr:row>82</xdr:row>
                <xdr:rowOff>133350</xdr:rowOff>
              </from>
              <to>
                <xdr:col>2</xdr:col>
                <xdr:colOff>1524000</xdr:colOff>
                <xdr:row>93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7DFC-49E5-4C76-BAE2-C7268650199B}">
  <dimension ref="B2:H38"/>
  <sheetViews>
    <sheetView showGridLines="0" showRowColHeaders="0" workbookViewId="0">
      <selection activeCell="F3" sqref="F3"/>
    </sheetView>
  </sheetViews>
  <sheetFormatPr defaultRowHeight="15" x14ac:dyDescent="0.25"/>
  <cols>
    <col min="1" max="1" width="2.5703125" style="146" customWidth="1"/>
    <col min="2" max="2" width="59" style="146" customWidth="1"/>
    <col min="3" max="3" width="11.28515625" style="146" bestFit="1" customWidth="1"/>
    <col min="4" max="4" width="18.28515625" style="187" customWidth="1"/>
    <col min="5" max="5" width="10.5703125" style="226" customWidth="1"/>
    <col min="6" max="6" width="9.140625" style="146"/>
    <col min="7" max="7" width="18.5703125" style="146" customWidth="1"/>
    <col min="8" max="16384" width="9.140625" style="146"/>
  </cols>
  <sheetData>
    <row r="2" spans="2:8" x14ac:dyDescent="0.25">
      <c r="B2" s="146">
        <f>+'SITUAZIONE CONTABILE'!B3</f>
        <v>0</v>
      </c>
    </row>
    <row r="3" spans="2:8" ht="30" customHeight="1" x14ac:dyDescent="0.25">
      <c r="B3" s="310" t="s">
        <v>132</v>
      </c>
      <c r="C3" s="310"/>
      <c r="D3" s="310"/>
      <c r="E3" s="310"/>
      <c r="F3" s="188" t="s">
        <v>0</v>
      </c>
    </row>
    <row r="4" spans="2:8" x14ac:dyDescent="0.25">
      <c r="B4" s="311" t="s">
        <v>143</v>
      </c>
      <c r="C4" s="312"/>
      <c r="D4" s="312"/>
      <c r="E4" s="313"/>
    </row>
    <row r="5" spans="2:8" x14ac:dyDescent="0.25">
      <c r="B5" s="314" t="s">
        <v>160</v>
      </c>
      <c r="C5" s="315"/>
      <c r="D5" s="315"/>
      <c r="E5" s="316"/>
    </row>
    <row r="6" spans="2:8" s="151" customFormat="1" x14ac:dyDescent="0.25">
      <c r="B6" s="86"/>
      <c r="C6" s="213"/>
      <c r="D6" s="189"/>
      <c r="E6" s="227"/>
    </row>
    <row r="7" spans="2:8" x14ac:dyDescent="0.25">
      <c r="B7" s="219" t="s">
        <v>95</v>
      </c>
      <c r="C7" s="231">
        <f>+'SITUAZIONE CONTABILE'!C5</f>
        <v>0</v>
      </c>
      <c r="D7" s="225"/>
      <c r="E7" s="230" t="s">
        <v>201</v>
      </c>
    </row>
    <row r="8" spans="2:8" x14ac:dyDescent="0.25">
      <c r="B8" s="193" t="s">
        <v>96</v>
      </c>
      <c r="C8" s="205"/>
      <c r="D8" s="192" t="str">
        <f>+EQUILIBRI!F8</f>
        <v>Non disponibile</v>
      </c>
      <c r="E8" s="228" t="str">
        <f>+D8</f>
        <v>Non disponibile</v>
      </c>
    </row>
    <row r="9" spans="2:8" x14ac:dyDescent="0.25">
      <c r="B9" s="198" t="s">
        <v>97</v>
      </c>
      <c r="C9" s="220"/>
      <c r="D9" s="192" t="str">
        <f>+EQUILIBRI!F9</f>
        <v>Non disponibile</v>
      </c>
      <c r="E9" s="228" t="str">
        <f>+D9</f>
        <v>Non disponibile</v>
      </c>
      <c r="F9" s="194"/>
      <c r="G9" s="194"/>
      <c r="H9" s="194"/>
    </row>
    <row r="10" spans="2:8" x14ac:dyDescent="0.25">
      <c r="B10" s="221" t="s">
        <v>98</v>
      </c>
      <c r="C10" s="231">
        <f>+C7</f>
        <v>0</v>
      </c>
      <c r="D10" s="232"/>
    </row>
    <row r="11" spans="2:8" x14ac:dyDescent="0.25">
      <c r="B11" s="193" t="s">
        <v>125</v>
      </c>
      <c r="C11" s="223"/>
      <c r="D11" s="191" t="str">
        <f>+EQUILIBRI!F11</f>
        <v>Non disponibile</v>
      </c>
      <c r="E11" s="228" t="str">
        <f t="shared" ref="E11:E15" si="0">+D11</f>
        <v>Non disponibile</v>
      </c>
      <c r="F11" s="196"/>
      <c r="G11" s="196"/>
    </row>
    <row r="12" spans="2:8" x14ac:dyDescent="0.25">
      <c r="B12" s="198" t="s">
        <v>126</v>
      </c>
      <c r="C12" s="222"/>
      <c r="D12" s="191" t="str">
        <f>+EQUILIBRI!F12</f>
        <v>Non disponibile</v>
      </c>
      <c r="E12" s="228" t="str">
        <f t="shared" si="0"/>
        <v>Non disponibile</v>
      </c>
      <c r="F12" s="151"/>
      <c r="G12" s="197"/>
    </row>
    <row r="13" spans="2:8" x14ac:dyDescent="0.25">
      <c r="B13" s="221" t="s">
        <v>127</v>
      </c>
      <c r="C13" s="231">
        <f>+C10</f>
        <v>0</v>
      </c>
      <c r="D13" s="232"/>
      <c r="F13" s="151"/>
      <c r="G13" s="197"/>
    </row>
    <row r="14" spans="2:8" x14ac:dyDescent="0.25">
      <c r="B14" s="193" t="s">
        <v>128</v>
      </c>
      <c r="C14" s="223"/>
      <c r="D14" s="191" t="str">
        <f>+EQUILIBRI!F14</f>
        <v>Non disponibile</v>
      </c>
      <c r="E14" s="228" t="str">
        <f t="shared" si="0"/>
        <v>Non disponibile</v>
      </c>
    </row>
    <row r="15" spans="2:8" x14ac:dyDescent="0.25">
      <c r="B15" s="198" t="s">
        <v>129</v>
      </c>
      <c r="C15" s="222"/>
      <c r="D15" s="191" t="str">
        <f>+EQUILIBRI!F15</f>
        <v>Non disponibile</v>
      </c>
      <c r="E15" s="228" t="str">
        <f t="shared" si="0"/>
        <v>Non disponibile</v>
      </c>
    </row>
    <row r="16" spans="2:8" x14ac:dyDescent="0.25">
      <c r="C16" s="217"/>
    </row>
    <row r="17" spans="2:5" ht="28.5" customHeight="1" x14ac:dyDescent="0.25">
      <c r="B17" s="199" t="s">
        <v>130</v>
      </c>
      <c r="C17" s="218">
        <f>+C13</f>
        <v>0</v>
      </c>
      <c r="D17" s="200" t="str">
        <f>+DSCR!C35</f>
        <v>Non disponibile</v>
      </c>
      <c r="E17" s="229" t="str">
        <f t="shared" ref="E17:E28" si="1">+D17</f>
        <v>Non disponibile</v>
      </c>
    </row>
    <row r="19" spans="2:5" x14ac:dyDescent="0.25">
      <c r="B19" s="195" t="s">
        <v>101</v>
      </c>
      <c r="C19" s="214"/>
      <c r="D19" s="225"/>
    </row>
    <row r="20" spans="2:5" x14ac:dyDescent="0.25">
      <c r="B20" s="201" t="s">
        <v>102</v>
      </c>
      <c r="C20" s="216">
        <f>+'SEGNALI CRISI'!C9</f>
        <v>0</v>
      </c>
      <c r="D20" s="191" t="str">
        <f>+'SEGNALI CRISI'!C13</f>
        <v>Non disponibile</v>
      </c>
      <c r="E20" s="228" t="str">
        <f t="shared" si="1"/>
        <v>Non disponibile</v>
      </c>
    </row>
    <row r="21" spans="2:5" x14ac:dyDescent="0.25">
      <c r="B21" s="201" t="s">
        <v>103</v>
      </c>
      <c r="C21" s="216">
        <f>+'SEGNALI CRISI'!C17</f>
        <v>0</v>
      </c>
      <c r="D21" s="191" t="str">
        <f>+'SEGNALI CRISI'!C20</f>
        <v>Non disponibile</v>
      </c>
      <c r="E21" s="228" t="str">
        <f t="shared" si="1"/>
        <v>Non disponibile</v>
      </c>
    </row>
    <row r="22" spans="2:5" x14ac:dyDescent="0.25">
      <c r="B22" s="201" t="s">
        <v>104</v>
      </c>
      <c r="C22" s="216">
        <f>+'SEGNALI CRISI'!C24</f>
        <v>0</v>
      </c>
      <c r="D22" s="191" t="str">
        <f>+'SEGNALI CRISI'!C28</f>
        <v>Non disponibile</v>
      </c>
      <c r="E22" s="228" t="str">
        <f t="shared" si="1"/>
        <v>Non disponibile</v>
      </c>
    </row>
    <row r="23" spans="2:5" x14ac:dyDescent="0.25">
      <c r="B23" s="201" t="s">
        <v>119</v>
      </c>
      <c r="C23" s="215"/>
    </row>
    <row r="24" spans="2:5" x14ac:dyDescent="0.25">
      <c r="B24" s="202" t="s">
        <v>105</v>
      </c>
      <c r="C24" s="216">
        <f>+'SEGNALI CRISI'!C33</f>
        <v>0</v>
      </c>
      <c r="D24" s="191" t="str">
        <f>+'SEGNALI CRISI'!C38</f>
        <v>Non disponibile</v>
      </c>
      <c r="E24" s="228" t="str">
        <f t="shared" si="1"/>
        <v>Non disponibile</v>
      </c>
    </row>
    <row r="25" spans="2:5" x14ac:dyDescent="0.25">
      <c r="B25" s="202" t="s">
        <v>106</v>
      </c>
      <c r="C25" s="216">
        <f>+'SEGNALI CRISI'!C40</f>
        <v>0</v>
      </c>
      <c r="D25" s="191" t="str">
        <f>+'SEGNALI CRISI'!C43</f>
        <v>Non disponibile</v>
      </c>
      <c r="E25" s="228" t="str">
        <f t="shared" si="1"/>
        <v>Non disponibile</v>
      </c>
    </row>
    <row r="26" spans="2:5" x14ac:dyDescent="0.25">
      <c r="B26" s="201" t="s">
        <v>107</v>
      </c>
      <c r="C26" s="216">
        <f>+'SEGNALI CRISI'!C50</f>
        <v>0</v>
      </c>
      <c r="D26" s="191" t="str">
        <f>+'SEGNALI CRISI'!C53</f>
        <v>Non disponibile</v>
      </c>
      <c r="E26" s="228" t="str">
        <f t="shared" si="1"/>
        <v>Non disponibile</v>
      </c>
    </row>
    <row r="27" spans="2:5" x14ac:dyDescent="0.25">
      <c r="B27" s="201" t="s">
        <v>108</v>
      </c>
      <c r="C27" s="216">
        <f>+'SEGNALI CRISI'!C60</f>
        <v>0</v>
      </c>
      <c r="D27" s="191" t="str">
        <f>+'SEGNALI CRISI'!C65</f>
        <v>Non disponibile</v>
      </c>
      <c r="E27" s="228" t="str">
        <f t="shared" si="1"/>
        <v>Non disponibile</v>
      </c>
    </row>
    <row r="28" spans="2:5" x14ac:dyDescent="0.25">
      <c r="B28" s="201" t="s">
        <v>109</v>
      </c>
      <c r="C28" s="216">
        <f>+'SEGNALI CRISI'!C71</f>
        <v>0</v>
      </c>
      <c r="D28" s="191" t="str">
        <f>+'SEGNALI CRISI'!C75</f>
        <v>Non disponibile</v>
      </c>
      <c r="E28" s="228" t="str">
        <f t="shared" si="1"/>
        <v>Non disponibile</v>
      </c>
    </row>
    <row r="38" spans="6:7" x14ac:dyDescent="0.25">
      <c r="F38" s="166" t="s">
        <v>48</v>
      </c>
      <c r="G38" s="166"/>
    </row>
  </sheetData>
  <sheetProtection algorithmName="SHA-512" hashValue="czgJicT0lZVSMiVB/sev46aaz/nfvUtOBrqODHMHvfXhXbw0zwYsscbrJGHEgJ+lE8xZRCgvblWHAzx2SLaIaQ==" saltValue="1BPbk9RxIyzPQnHVB6Cl+A==" spinCount="100000" sheet="1" scenarios="1"/>
  <mergeCells count="3">
    <mergeCell ref="B3:E3"/>
    <mergeCell ref="B4:E4"/>
    <mergeCell ref="B5:E5"/>
  </mergeCells>
  <conditionalFormatting sqref="D8:D9">
    <cfRule type="containsText" dxfId="22" priority="54" operator="containsText" text="squilibrio">
      <formula>NOT(ISERROR(SEARCH("squilibrio",D8)))</formula>
    </cfRule>
    <cfRule type="containsText" dxfId="21" priority="55" operator="containsText" text="Regolare">
      <formula>NOT(ISERROR(SEARCH("Regolare",D8)))</formula>
    </cfRule>
  </conditionalFormatting>
  <conditionalFormatting sqref="D11:D12">
    <cfRule type="containsText" dxfId="20" priority="52" operator="containsText" text="squilibrio">
      <formula>NOT(ISERROR(SEARCH("squilibrio",D11)))</formula>
    </cfRule>
    <cfRule type="containsText" dxfId="19" priority="53" operator="containsText" text="regolare">
      <formula>NOT(ISERROR(SEARCH("regolare",D11)))</formula>
    </cfRule>
  </conditionalFormatting>
  <conditionalFormatting sqref="D14:D15">
    <cfRule type="containsText" dxfId="18" priority="50" operator="containsText" text="squilibrio">
      <formula>NOT(ISERROR(SEARCH("squilibrio",D14)))</formula>
    </cfRule>
    <cfRule type="containsText" dxfId="17" priority="51" operator="containsText" text="regolare">
      <formula>NOT(ISERROR(SEARCH("regolare",D14)))</formula>
    </cfRule>
  </conditionalFormatting>
  <conditionalFormatting sqref="D17">
    <cfRule type="containsText" dxfId="16" priority="48" operator="containsText" text="crisi">
      <formula>NOT(ISERROR(SEARCH("crisi",D17)))</formula>
    </cfRule>
    <cfRule type="containsText" dxfId="15" priority="49" operator="containsText" text="regolare">
      <formula>NOT(ISERROR(SEARCH("regolare",D17)))</formula>
    </cfRule>
  </conditionalFormatting>
  <conditionalFormatting sqref="D20:D22">
    <cfRule type="containsText" dxfId="14" priority="42" operator="containsText" text="crisi">
      <formula>NOT(ISERROR(SEARCH("crisi",D20)))</formula>
    </cfRule>
    <cfRule type="containsText" dxfId="13" priority="43" operator="containsText" text="regolare">
      <formula>NOT(ISERROR(SEARCH("regolare",D20)))</formula>
    </cfRule>
  </conditionalFormatting>
  <conditionalFormatting sqref="D24:D28">
    <cfRule type="containsText" dxfId="12" priority="32" operator="containsText" text="crisi">
      <formula>NOT(ISERROR(SEARCH("crisi",D24)))</formula>
    </cfRule>
    <cfRule type="containsText" dxfId="11" priority="33" operator="containsText" text="regolare">
      <formula>NOT(ISERROR(SEARCH("regolare",D24)))</formula>
    </cfRule>
  </conditionalFormatting>
  <conditionalFormatting sqref="E8:E9 E11:E12 E14:E15">
    <cfRule type="beginsWith" dxfId="10" priority="8" operator="beginsWith" text="V">
      <formula>LEFT(E8,LEN("V"))="V"</formula>
    </cfRule>
    <cfRule type="beginsWith" dxfId="9" priority="9" operator="beginsWith" text="S">
      <formula>LEFT(E8,LEN("S"))="S"</formula>
    </cfRule>
    <cfRule type="beginsWith" dxfId="8" priority="10" operator="beginsWith" text="R">
      <formula>LEFT(E8,LEN("R"))="R"</formula>
    </cfRule>
    <cfRule type="beginsWith" dxfId="7" priority="11" operator="beginsWith" text="N">
      <formula>LEFT(E8,LEN("N"))="N"</formula>
    </cfRule>
  </conditionalFormatting>
  <conditionalFormatting sqref="E17">
    <cfRule type="beginsWith" dxfId="6" priority="4" operator="beginsWith" text="V">
      <formula>LEFT(E17,LEN("V"))="V"</formula>
    </cfRule>
    <cfRule type="beginsWith" dxfId="5" priority="5" operator="beginsWith" text="P">
      <formula>LEFT(E17,LEN("P"))="P"</formula>
    </cfRule>
    <cfRule type="beginsWith" dxfId="4" priority="6" operator="beginsWith" text="R">
      <formula>LEFT(E17,LEN("R"))="R"</formula>
    </cfRule>
    <cfRule type="beginsWith" dxfId="3" priority="7" operator="beginsWith" text="N">
      <formula>LEFT(E17,LEN("N"))="N"</formula>
    </cfRule>
  </conditionalFormatting>
  <conditionalFormatting sqref="E20:E22 E24:E28">
    <cfRule type="beginsWith" dxfId="2" priority="1" operator="beginsWith" text="S">
      <formula>LEFT(E20,LEN("S"))="S"</formula>
    </cfRule>
    <cfRule type="beginsWith" dxfId="1" priority="2" operator="beginsWith" text="R">
      <formula>LEFT(E20,LEN("R"))="R"</formula>
    </cfRule>
    <cfRule type="beginsWith" dxfId="0" priority="3" operator="beginsWith" text="N">
      <formula>LEFT(E20,LEN("N"))="N"</formula>
    </cfRule>
  </conditionalFormatting>
  <hyperlinks>
    <hyperlink ref="F3" location="MENU!A1" display="Indietro" xr:uid="{D0F9B1A6-FA56-467C-987D-DEB6C709DB2D}"/>
    <hyperlink ref="F38:G38" location="DASHBOARD!A1" display="Vai inizio pagina" xr:uid="{18B66573-AB83-46D0-A16A-0DB72CD508FC}"/>
  </hyperlinks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8193" r:id="rId4">
          <objectPr defaultSize="0" autoPict="0" r:id="rId5">
            <anchor moveWithCells="1">
              <from>
                <xdr:col>1</xdr:col>
                <xdr:colOff>514350</xdr:colOff>
                <xdr:row>32</xdr:row>
                <xdr:rowOff>161925</xdr:rowOff>
              </from>
              <to>
                <xdr:col>3</xdr:col>
                <xdr:colOff>819150</xdr:colOff>
                <xdr:row>43</xdr:row>
                <xdr:rowOff>95250</xdr:rowOff>
              </to>
            </anchor>
          </objectPr>
        </oleObject>
      </mc:Choice>
      <mc:Fallback>
        <oleObject progId="Word.Document.12" shapeId="819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0380-4165-4806-A791-AD7CC1F18418}">
  <dimension ref="E3:M102"/>
  <sheetViews>
    <sheetView showGridLines="0" showRowColHeaders="0" workbookViewId="0">
      <selection activeCell="M3" sqref="M3"/>
    </sheetView>
  </sheetViews>
  <sheetFormatPr defaultRowHeight="15" x14ac:dyDescent="0.25"/>
  <cols>
    <col min="1" max="1" width="2.28515625" style="146" customWidth="1"/>
    <col min="2" max="11" width="9.140625" style="146"/>
    <col min="12" max="12" width="3.5703125" style="146" customWidth="1"/>
    <col min="13" max="16384" width="9.140625" style="146"/>
  </cols>
  <sheetData>
    <row r="3" spans="13:13" x14ac:dyDescent="0.25">
      <c r="M3" s="149" t="s">
        <v>0</v>
      </c>
    </row>
    <row r="102" spans="5:6" x14ac:dyDescent="0.25">
      <c r="E102" s="317" t="s">
        <v>48</v>
      </c>
      <c r="F102" s="317"/>
    </row>
  </sheetData>
  <sheetProtection algorithmName="SHA-512" hashValue="2efGXJNT9+imONBO9qCZlOM+KWgnE8H2jc1Uh0EsOIpuma9n1pe/BRhoVdLJee6qWcXUKOIUztWIxL2gkNbo7w==" saltValue="j4VswtJTXf3L/Wdt3cK9Jw==" spinCount="100000" sheet="1" objects="1" scenarios="1"/>
  <mergeCells count="1">
    <mergeCell ref="E102:F102"/>
  </mergeCells>
  <hyperlinks>
    <hyperlink ref="M3" location="INFO!A1" display="Indietro" xr:uid="{722CEF2D-5114-4C05-8283-9068C97F85C4}"/>
    <hyperlink ref="E102:F102" location="'ART 3'!A1" display="Vai inizio pagina" xr:uid="{4F0EBBAE-F6D0-4BFD-90DD-64CFCC0FE65F}"/>
  </hyperlinks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19050</xdr:colOff>
                <xdr:row>2</xdr:row>
                <xdr:rowOff>9525</xdr:rowOff>
              </from>
              <to>
                <xdr:col>11</xdr:col>
                <xdr:colOff>47625</xdr:colOff>
                <xdr:row>50</xdr:row>
                <xdr:rowOff>19050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1</xdr:col>
                <xdr:colOff>28575</xdr:colOff>
                <xdr:row>51</xdr:row>
                <xdr:rowOff>19050</xdr:rowOff>
              </from>
              <to>
                <xdr:col>11</xdr:col>
                <xdr:colOff>57150</xdr:colOff>
                <xdr:row>98</xdr:row>
                <xdr:rowOff>85725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5BE7-945D-4AF2-942A-6836C4FAA5CC}">
  <dimension ref="B2:M60"/>
  <sheetViews>
    <sheetView showGridLines="0" showRowColHeaders="0" workbookViewId="0">
      <selection activeCell="K3" sqref="K3:M3"/>
    </sheetView>
  </sheetViews>
  <sheetFormatPr defaultRowHeight="15" x14ac:dyDescent="0.25"/>
  <cols>
    <col min="1" max="1" width="4.140625" customWidth="1"/>
    <col min="9" max="9" width="11.7109375" customWidth="1"/>
    <col min="13" max="13" width="10.5703125" customWidth="1"/>
  </cols>
  <sheetData>
    <row r="2" spans="2:13" ht="35.25" customHeight="1" x14ac:dyDescent="0.25">
      <c r="B2" s="325" t="s">
        <v>202</v>
      </c>
      <c r="C2" s="326"/>
      <c r="D2" s="326"/>
      <c r="E2" s="326"/>
      <c r="F2" s="326"/>
      <c r="G2" s="326"/>
      <c r="H2" s="326"/>
      <c r="I2" s="327"/>
      <c r="K2" s="66"/>
    </row>
    <row r="3" spans="2:13" x14ac:dyDescent="0.25">
      <c r="K3" s="328" t="s">
        <v>0</v>
      </c>
      <c r="L3" s="329"/>
      <c r="M3" s="330"/>
    </row>
    <row r="4" spans="2:13" x14ac:dyDescent="0.25">
      <c r="B4" s="98" t="s">
        <v>209</v>
      </c>
    </row>
    <row r="5" spans="2:13" x14ac:dyDescent="0.25">
      <c r="B5" s="98" t="s">
        <v>208</v>
      </c>
    </row>
    <row r="6" spans="2:13" x14ac:dyDescent="0.25">
      <c r="B6" s="98" t="s">
        <v>206</v>
      </c>
      <c r="K6" s="319" t="s">
        <v>198</v>
      </c>
      <c r="L6" s="320"/>
      <c r="M6" s="321"/>
    </row>
    <row r="7" spans="2:13" x14ac:dyDescent="0.25">
      <c r="B7" s="98" t="s">
        <v>207</v>
      </c>
      <c r="K7" s="322" t="s">
        <v>197</v>
      </c>
      <c r="L7" s="323"/>
      <c r="M7" s="324"/>
    </row>
    <row r="9" spans="2:13" x14ac:dyDescent="0.25">
      <c r="B9" s="331" t="s">
        <v>164</v>
      </c>
      <c r="C9" s="331"/>
      <c r="D9" s="331"/>
      <c r="E9" s="331"/>
      <c r="F9" s="331"/>
      <c r="G9" s="331"/>
      <c r="H9" s="331"/>
      <c r="I9" s="331"/>
    </row>
    <row r="10" spans="2:13" x14ac:dyDescent="0.25">
      <c r="B10" s="84"/>
      <c r="C10" s="88"/>
      <c r="D10" s="88"/>
      <c r="E10" s="88"/>
      <c r="F10" s="88"/>
      <c r="G10" s="88"/>
      <c r="H10" s="88"/>
      <c r="I10" s="89"/>
    </row>
    <row r="11" spans="2:13" x14ac:dyDescent="0.25">
      <c r="B11" s="99" t="s">
        <v>169</v>
      </c>
      <c r="I11" s="91"/>
    </row>
    <row r="12" spans="2:13" x14ac:dyDescent="0.25">
      <c r="B12" s="90" t="s">
        <v>165</v>
      </c>
      <c r="I12" s="91"/>
    </row>
    <row r="13" spans="2:13" x14ac:dyDescent="0.25">
      <c r="B13" s="90" t="s">
        <v>166</v>
      </c>
      <c r="I13" s="91"/>
    </row>
    <row r="14" spans="2:13" x14ac:dyDescent="0.25">
      <c r="B14" s="90" t="s">
        <v>167</v>
      </c>
      <c r="I14" s="91"/>
    </row>
    <row r="15" spans="2:13" x14ac:dyDescent="0.25">
      <c r="B15" s="90" t="s">
        <v>168</v>
      </c>
      <c r="I15" s="91"/>
    </row>
    <row r="16" spans="2:13" x14ac:dyDescent="0.25">
      <c r="B16" s="90"/>
      <c r="I16" s="91"/>
    </row>
    <row r="17" spans="2:9" x14ac:dyDescent="0.25">
      <c r="B17" s="99" t="s">
        <v>170</v>
      </c>
      <c r="I17" s="91"/>
    </row>
    <row r="18" spans="2:9" x14ac:dyDescent="0.25">
      <c r="B18" s="90" t="s">
        <v>171</v>
      </c>
      <c r="I18" s="91"/>
    </row>
    <row r="19" spans="2:9" x14ac:dyDescent="0.25">
      <c r="B19" s="90" t="s">
        <v>172</v>
      </c>
      <c r="I19" s="91"/>
    </row>
    <row r="20" spans="2:9" x14ac:dyDescent="0.25">
      <c r="B20" s="90"/>
      <c r="I20" s="91"/>
    </row>
    <row r="21" spans="2:9" x14ac:dyDescent="0.25">
      <c r="B21" s="99" t="s">
        <v>135</v>
      </c>
      <c r="I21" s="91"/>
    </row>
    <row r="22" spans="2:9" x14ac:dyDescent="0.25">
      <c r="B22" s="90" t="s">
        <v>177</v>
      </c>
      <c r="I22" s="91"/>
    </row>
    <row r="23" spans="2:9" x14ac:dyDescent="0.25">
      <c r="B23" s="90" t="s">
        <v>173</v>
      </c>
      <c r="I23" s="91"/>
    </row>
    <row r="24" spans="2:9" x14ac:dyDescent="0.25">
      <c r="B24" s="90" t="s">
        <v>174</v>
      </c>
      <c r="I24" s="91"/>
    </row>
    <row r="25" spans="2:9" x14ac:dyDescent="0.25">
      <c r="B25" s="90" t="s">
        <v>175</v>
      </c>
      <c r="I25" s="91"/>
    </row>
    <row r="26" spans="2:9" x14ac:dyDescent="0.25">
      <c r="B26" s="90" t="s">
        <v>178</v>
      </c>
      <c r="I26" s="91"/>
    </row>
    <row r="27" spans="2:9" x14ac:dyDescent="0.25">
      <c r="B27" s="90" t="s">
        <v>176</v>
      </c>
      <c r="I27" s="91"/>
    </row>
    <row r="28" spans="2:9" x14ac:dyDescent="0.25">
      <c r="B28" s="90"/>
      <c r="I28" s="91"/>
    </row>
    <row r="29" spans="2:9" x14ac:dyDescent="0.25">
      <c r="B29" s="99" t="s">
        <v>89</v>
      </c>
      <c r="I29" s="91"/>
    </row>
    <row r="30" spans="2:9" x14ac:dyDescent="0.25">
      <c r="B30" s="90" t="s">
        <v>179</v>
      </c>
      <c r="I30" s="91"/>
    </row>
    <row r="31" spans="2:9" x14ac:dyDescent="0.25">
      <c r="B31" s="90" t="s">
        <v>180</v>
      </c>
      <c r="I31" s="91"/>
    </row>
    <row r="32" spans="2:9" x14ac:dyDescent="0.25">
      <c r="B32" s="90" t="s">
        <v>181</v>
      </c>
      <c r="I32" s="91"/>
    </row>
    <row r="33" spans="2:9" x14ac:dyDescent="0.25">
      <c r="B33" s="90"/>
      <c r="I33" s="91"/>
    </row>
    <row r="34" spans="2:9" x14ac:dyDescent="0.25">
      <c r="B34" s="99" t="s">
        <v>132</v>
      </c>
      <c r="I34" s="91"/>
    </row>
    <row r="35" spans="2:9" x14ac:dyDescent="0.25">
      <c r="B35" s="90" t="s">
        <v>182</v>
      </c>
      <c r="I35" s="91"/>
    </row>
    <row r="36" spans="2:9" x14ac:dyDescent="0.25">
      <c r="B36" s="90" t="s">
        <v>183</v>
      </c>
      <c r="I36" s="91"/>
    </row>
    <row r="37" spans="2:9" x14ac:dyDescent="0.25">
      <c r="B37" s="90" t="s">
        <v>184</v>
      </c>
      <c r="I37" s="91"/>
    </row>
    <row r="38" spans="2:9" x14ac:dyDescent="0.25">
      <c r="B38" s="90" t="s">
        <v>185</v>
      </c>
      <c r="I38" s="91"/>
    </row>
    <row r="39" spans="2:9" x14ac:dyDescent="0.25">
      <c r="B39" s="90"/>
      <c r="I39" s="91"/>
    </row>
    <row r="40" spans="2:9" x14ac:dyDescent="0.25">
      <c r="B40" s="100" t="s">
        <v>163</v>
      </c>
      <c r="I40" s="91"/>
    </row>
    <row r="41" spans="2:9" x14ac:dyDescent="0.25">
      <c r="B41" s="100" t="s">
        <v>186</v>
      </c>
      <c r="I41" s="91"/>
    </row>
    <row r="42" spans="2:9" x14ac:dyDescent="0.25">
      <c r="B42" s="101" t="s">
        <v>187</v>
      </c>
      <c r="C42" s="92"/>
      <c r="D42" s="92"/>
      <c r="E42" s="92"/>
      <c r="F42" s="92"/>
      <c r="G42" s="92"/>
      <c r="H42" s="92"/>
      <c r="I42" s="93"/>
    </row>
    <row r="45" spans="2:9" x14ac:dyDescent="0.25">
      <c r="B45" s="332" t="s">
        <v>191</v>
      </c>
      <c r="C45" s="333"/>
      <c r="D45" s="333"/>
      <c r="E45" s="333"/>
      <c r="F45" s="333"/>
      <c r="G45" s="333"/>
      <c r="H45" s="333"/>
      <c r="I45" s="334"/>
    </row>
    <row r="46" spans="2:9" x14ac:dyDescent="0.25">
      <c r="B46" s="335" t="s">
        <v>188</v>
      </c>
      <c r="C46" s="318"/>
      <c r="D46" s="318"/>
      <c r="E46" s="318"/>
      <c r="F46" s="318"/>
      <c r="G46" s="318"/>
      <c r="H46" s="318"/>
      <c r="I46" s="336"/>
    </row>
    <row r="47" spans="2:9" x14ac:dyDescent="0.25">
      <c r="B47" s="337" t="s">
        <v>189</v>
      </c>
      <c r="C47" s="338"/>
      <c r="D47" s="338"/>
      <c r="E47" s="338"/>
      <c r="F47" s="338"/>
      <c r="G47" s="338"/>
      <c r="H47" s="338"/>
      <c r="I47" s="339"/>
    </row>
    <row r="48" spans="2:9" s="98" customFormat="1" x14ac:dyDescent="0.25">
      <c r="B48" s="318" t="s">
        <v>192</v>
      </c>
      <c r="C48" s="318"/>
      <c r="D48" s="318"/>
      <c r="E48" s="318"/>
      <c r="F48" s="318"/>
      <c r="G48" s="318"/>
      <c r="H48" s="318"/>
      <c r="I48" s="318"/>
    </row>
    <row r="49" spans="2:9" x14ac:dyDescent="0.25">
      <c r="B49" s="102"/>
    </row>
    <row r="50" spans="2:9" x14ac:dyDescent="0.25">
      <c r="B50" s="102"/>
    </row>
    <row r="51" spans="2:9" x14ac:dyDescent="0.25">
      <c r="B51" s="102"/>
    </row>
    <row r="52" spans="2:9" x14ac:dyDescent="0.25">
      <c r="B52" s="103" t="s">
        <v>190</v>
      </c>
    </row>
    <row r="53" spans="2:9" x14ac:dyDescent="0.25">
      <c r="B53" s="104" t="s">
        <v>193</v>
      </c>
      <c r="C53" s="88"/>
      <c r="D53" s="88"/>
      <c r="E53" s="88"/>
      <c r="F53" s="88"/>
      <c r="G53" s="88"/>
      <c r="H53" s="88"/>
      <c r="I53" s="89"/>
    </row>
    <row r="54" spans="2:9" x14ac:dyDescent="0.25">
      <c r="B54" s="105" t="s">
        <v>194</v>
      </c>
      <c r="I54" s="91"/>
    </row>
    <row r="55" spans="2:9" x14ac:dyDescent="0.25">
      <c r="B55" s="105" t="s">
        <v>195</v>
      </c>
      <c r="I55" s="91"/>
    </row>
    <row r="56" spans="2:9" x14ac:dyDescent="0.25">
      <c r="B56" s="106" t="s">
        <v>196</v>
      </c>
      <c r="C56" s="92"/>
      <c r="D56" s="92"/>
      <c r="E56" s="92"/>
      <c r="F56" s="92"/>
      <c r="G56" s="92"/>
      <c r="H56" s="92"/>
      <c r="I56" s="93"/>
    </row>
    <row r="60" spans="2:9" x14ac:dyDescent="0.25">
      <c r="B60" s="97" t="s">
        <v>48</v>
      </c>
      <c r="C60" s="97"/>
    </row>
  </sheetData>
  <sheetProtection algorithmName="SHA-512" hashValue="gGvAO2NeEqRZGvWiZfOM70FEO865e1iq/1s1Eb7bG8IikU7jG/iq3KawRvcM9bc5rmy7+qxpPRvHNP3Tx7ZSXA==" saltValue="tg+8F4yuOQv7vrh01EevMw==" spinCount="100000" sheet="1" objects="1" scenarios="1"/>
  <mergeCells count="9">
    <mergeCell ref="B48:I48"/>
    <mergeCell ref="K6:M6"/>
    <mergeCell ref="K7:M7"/>
    <mergeCell ref="B2:I2"/>
    <mergeCell ref="K3:M3"/>
    <mergeCell ref="B9:I9"/>
    <mergeCell ref="B45:I45"/>
    <mergeCell ref="B46:I46"/>
    <mergeCell ref="B47:I47"/>
  </mergeCells>
  <hyperlinks>
    <hyperlink ref="B47" r:id="rId1" xr:uid="{6C1D28B4-3D38-47A0-A405-179B101C8BE6}"/>
    <hyperlink ref="K6:M7" location="'ART 3'!A1" display="Leggi i iferimenti normativi" xr:uid="{8824CC67-302C-47B3-AA6F-AF57814C3311}"/>
    <hyperlink ref="K3" location="MENU!A1" display="Indietro" xr:uid="{D50876AE-05CF-48A1-96CF-0F03215B6FBA}"/>
    <hyperlink ref="B60:C60" location="INFO!A1" display="Vai inizio pagina" xr:uid="{4B91AFF3-FF18-40F2-93E7-D10FAD44C73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6</vt:i4>
      </vt:variant>
    </vt:vector>
  </HeadingPairs>
  <TitlesOfParts>
    <vt:vector size="14" baseType="lpstr">
      <vt:lpstr>MENU</vt:lpstr>
      <vt:lpstr>SITUAZIONE CONTABILE</vt:lpstr>
      <vt:lpstr>EQUILIBRI</vt:lpstr>
      <vt:lpstr>DSCR</vt:lpstr>
      <vt:lpstr>SEGNALI CRISI</vt:lpstr>
      <vt:lpstr>DASHBOARD</vt:lpstr>
      <vt:lpstr>ART 3</vt:lpstr>
      <vt:lpstr>INFO</vt:lpstr>
      <vt:lpstr>'ART 3'!Area_stampa</vt:lpstr>
      <vt:lpstr>DASHBOARD!Area_stampa</vt:lpstr>
      <vt:lpstr>DSCR!Area_stampa</vt:lpstr>
      <vt:lpstr>EQUILIBRI!Area_stampa</vt:lpstr>
      <vt:lpstr>INFO!Area_stampa</vt:lpstr>
      <vt:lpstr>'SEGNALI CRISI'!Area_stampa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Napolitano</dc:creator>
  <cp:lastModifiedBy>Nicola Napolitano</cp:lastModifiedBy>
  <cp:lastPrinted>2024-03-01T16:22:40Z</cp:lastPrinted>
  <dcterms:created xsi:type="dcterms:W3CDTF">2024-02-17T15:56:25Z</dcterms:created>
  <dcterms:modified xsi:type="dcterms:W3CDTF">2024-03-01T17:29:07Z</dcterms:modified>
</cp:coreProperties>
</file>