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1 TOOL FISCOETASSE\1 PRODOTTI PUBBLICATI\CONTROLLO GESTIONE  ALBERGHI\VERSIONE 2.0 DEL 25062024\"/>
    </mc:Choice>
  </mc:AlternateContent>
  <xr:revisionPtr revIDLastSave="0" documentId="13_ncr:1_{C56219EB-48CB-4FC4-AC17-1B619BFD5688}" xr6:coauthVersionLast="47" xr6:coauthVersionMax="47" xr10:uidLastSave="{00000000-0000-0000-0000-000000000000}"/>
  <bookViews>
    <workbookView showSheetTabs="0" xWindow="-120" yWindow="-120" windowWidth="20730" windowHeight="11160" tabRatio="849" xr2:uid="{00000000-000D-0000-FFFF-FFFF00000000}"/>
  </bookViews>
  <sheets>
    <sheet name="MENU" sheetId="1" r:id="rId1"/>
    <sheet name="PIANO AZIONE" sheetId="36" r:id="rId2"/>
    <sheet name="MENU STRATEGIE" sheetId="35" r:id="rId3"/>
    <sheet name="IMPOSTAZIONI" sheetId="2" r:id="rId4"/>
    <sheet name="SWOT" sheetId="12" r:id="rId5"/>
    <sheet name="MENU BDG" sheetId="3" r:id="rId6"/>
    <sheet name="REP1" sheetId="4" r:id="rId7"/>
    <sheet name="REP2" sheetId="6" r:id="rId8"/>
    <sheet name="REP 3" sheetId="13" r:id="rId9"/>
    <sheet name="REP 4" sheetId="14" r:id="rId10"/>
    <sheet name="REP 5" sheetId="15" r:id="rId11"/>
    <sheet name="BDG COSTI COMUNI" sheetId="24" r:id="rId12"/>
    <sheet name="RIEPILOGO REP" sheetId="11" r:id="rId13"/>
    <sheet name="GRAF1" sheetId="25" r:id="rId14"/>
    <sheet name="GRAF2" sheetId="26" r:id="rId15"/>
    <sheet name="GRAF3" sheetId="27" r:id="rId16"/>
    <sheet name="GRAF4" sheetId="28" r:id="rId17"/>
    <sheet name="GRAF5" sheetId="29" r:id="rId18"/>
    <sheet name="GRAF6" sheetId="31" r:id="rId19"/>
    <sheet name="BDG TESORERIA" sheetId="22" r:id="rId20"/>
    <sheet name="UTILITA" sheetId="34" r:id="rId21"/>
    <sheet name="DATI GRAFICI" sheetId="19" state="hidden" r:id="rId22"/>
    <sheet name="DATI BDG TESORERIA" sheetId="32" state="hidden" r:id="rId23"/>
    <sheet name="REPORT MARGINI" sheetId="17" state="hidden" r:id="rId24"/>
    <sheet name="INFO" sheetId="33" r:id="rId25"/>
  </sheets>
  <definedNames>
    <definedName name="_xlnm.Print_Area" localSheetId="13">GRAF1!$A$1:$M$130</definedName>
    <definedName name="_xlnm.Print_Area" localSheetId="14">GRAF2!$A$1:$M$63</definedName>
    <definedName name="_xlnm.Print_Area" localSheetId="15">GRAF3!$A$1:$M$61</definedName>
    <definedName name="_xlnm.Print_Area" localSheetId="16">GRAF4!$A$1:$M$62</definedName>
    <definedName name="_xlnm.Print_Area" localSheetId="17">GRAF5!$A$1:$M$63</definedName>
    <definedName name="_xlnm.Print_Area" localSheetId="18">GRAF6!$A$1:$O$173</definedName>
    <definedName name="_xlnm.Print_Area" localSheetId="12">'RIEPILOGO REP'!$B$1:$H$46</definedName>
    <definedName name="_xlnm.Print_Area" localSheetId="20">UTILITA!$B$2:$G$43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9" l="1"/>
  <c r="D26" i="19"/>
  <c r="D25" i="19"/>
  <c r="D24" i="19"/>
  <c r="D23" i="2"/>
  <c r="D24" i="2"/>
  <c r="D25" i="2"/>
  <c r="D26" i="2"/>
  <c r="D27" i="2"/>
  <c r="D28" i="2"/>
  <c r="D29" i="2"/>
  <c r="D30" i="2"/>
  <c r="D31" i="2"/>
  <c r="D32" i="2"/>
  <c r="D33" i="2"/>
  <c r="D22" i="2"/>
  <c r="E18" i="2"/>
  <c r="B17" i="3" s="1"/>
  <c r="E17" i="3" s="1"/>
  <c r="E17" i="2"/>
  <c r="E16" i="2"/>
  <c r="E15" i="2"/>
  <c r="E14" i="2"/>
  <c r="F14" i="2"/>
  <c r="F15" i="2"/>
  <c r="F16" i="2"/>
  <c r="F17" i="2"/>
  <c r="F18" i="2"/>
  <c r="F13" i="2"/>
  <c r="E13" i="2"/>
  <c r="B2" i="35"/>
  <c r="D2" i="36"/>
  <c r="E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42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10" i="12"/>
  <c r="B2" i="3"/>
  <c r="A40" i="34"/>
  <c r="A42" i="34"/>
  <c r="A41" i="34"/>
  <c r="C41" i="34"/>
  <c r="C42" i="34"/>
  <c r="C40" i="34"/>
  <c r="F24" i="34"/>
  <c r="C24" i="34"/>
  <c r="C12" i="34"/>
  <c r="D18" i="34" s="1"/>
  <c r="D19" i="34" l="1"/>
  <c r="D17" i="34"/>
  <c r="D23" i="34"/>
  <c r="D20" i="34"/>
  <c r="G17" i="34"/>
  <c r="G20" i="34"/>
  <c r="D22" i="34"/>
  <c r="G19" i="34"/>
  <c r="D21" i="34"/>
  <c r="G18" i="34"/>
  <c r="B2" i="34"/>
  <c r="B159" i="31"/>
  <c r="B160" i="31"/>
  <c r="B161" i="31"/>
  <c r="B162" i="31"/>
  <c r="B163" i="31"/>
  <c r="B164" i="31"/>
  <c r="B165" i="31"/>
  <c r="B166" i="31"/>
  <c r="B167" i="31"/>
  <c r="B168" i="31"/>
  <c r="B169" i="31"/>
  <c r="B170" i="31"/>
  <c r="M42" i="22"/>
  <c r="D29" i="32"/>
  <c r="D43" i="22" s="1"/>
  <c r="E29" i="32"/>
  <c r="F29" i="32"/>
  <c r="F43" i="22" s="1"/>
  <c r="G29" i="32"/>
  <c r="H29" i="32"/>
  <c r="H43" i="22" s="1"/>
  <c r="I29" i="32"/>
  <c r="J29" i="32"/>
  <c r="J43" i="22" s="1"/>
  <c r="K29" i="32"/>
  <c r="L29" i="32"/>
  <c r="L43" i="22" s="1"/>
  <c r="M29" i="32"/>
  <c r="N29" i="32"/>
  <c r="N43" i="22" s="1"/>
  <c r="O29" i="32"/>
  <c r="P29" i="32"/>
  <c r="O43" i="22" s="1"/>
  <c r="Q29" i="32"/>
  <c r="R29" i="32"/>
  <c r="R43" i="22" s="1"/>
  <c r="S29" i="32"/>
  <c r="T29" i="32"/>
  <c r="T43" i="22" s="1"/>
  <c r="U29" i="32"/>
  <c r="V29" i="32"/>
  <c r="W29" i="32"/>
  <c r="X29" i="32"/>
  <c r="X43" i="22" s="1"/>
  <c r="Y29" i="32"/>
  <c r="Z29" i="32"/>
  <c r="D28" i="32"/>
  <c r="E28" i="32"/>
  <c r="F28" i="32"/>
  <c r="F42" i="22" s="1"/>
  <c r="G28" i="32"/>
  <c r="H28" i="32"/>
  <c r="I28" i="32"/>
  <c r="J28" i="32"/>
  <c r="J42" i="22" s="1"/>
  <c r="K28" i="32"/>
  <c r="L28" i="32"/>
  <c r="M28" i="32"/>
  <c r="N28" i="32"/>
  <c r="N42" i="22" s="1"/>
  <c r="O28" i="32"/>
  <c r="P28" i="32"/>
  <c r="Q28" i="32"/>
  <c r="R28" i="32"/>
  <c r="R42" i="22" s="1"/>
  <c r="S28" i="32"/>
  <c r="T28" i="32"/>
  <c r="U28" i="32"/>
  <c r="V28" i="32"/>
  <c r="V42" i="22" s="1"/>
  <c r="W28" i="32"/>
  <c r="X28" i="32"/>
  <c r="Y28" i="32"/>
  <c r="Z28" i="32"/>
  <c r="Y42" i="22" s="1"/>
  <c r="D26" i="32"/>
  <c r="D40" i="22" s="1"/>
  <c r="E26" i="32"/>
  <c r="F26" i="32"/>
  <c r="F40" i="22" s="1"/>
  <c r="G26" i="32"/>
  <c r="H26" i="32"/>
  <c r="H40" i="22" s="1"/>
  <c r="I26" i="32"/>
  <c r="J26" i="32"/>
  <c r="J40" i="22" s="1"/>
  <c r="K26" i="32"/>
  <c r="L26" i="32"/>
  <c r="L40" i="22" s="1"/>
  <c r="M26" i="32"/>
  <c r="N26" i="32"/>
  <c r="N40" i="22" s="1"/>
  <c r="O26" i="32"/>
  <c r="P26" i="32"/>
  <c r="P40" i="22" s="1"/>
  <c r="Q26" i="32"/>
  <c r="R26" i="32"/>
  <c r="R40" i="22" s="1"/>
  <c r="S26" i="32"/>
  <c r="T26" i="32"/>
  <c r="S40" i="22" s="1"/>
  <c r="U26" i="32"/>
  <c r="V26" i="32"/>
  <c r="V40" i="22" s="1"/>
  <c r="W26" i="32"/>
  <c r="X26" i="32"/>
  <c r="Y26" i="32"/>
  <c r="Z26" i="32"/>
  <c r="D25" i="32"/>
  <c r="D39" i="22" s="1"/>
  <c r="E25" i="32"/>
  <c r="F25" i="32"/>
  <c r="G25" i="32"/>
  <c r="H25" i="32"/>
  <c r="H39" i="22" s="1"/>
  <c r="I25" i="32"/>
  <c r="J25" i="32"/>
  <c r="J39" i="22" s="1"/>
  <c r="K25" i="32"/>
  <c r="L25" i="32"/>
  <c r="L39" i="22" s="1"/>
  <c r="M25" i="32"/>
  <c r="N25" i="32"/>
  <c r="M39" i="22" s="1"/>
  <c r="O25" i="32"/>
  <c r="P25" i="32"/>
  <c r="P39" i="22" s="1"/>
  <c r="Q25" i="32"/>
  <c r="R25" i="32"/>
  <c r="S25" i="32"/>
  <c r="T25" i="32"/>
  <c r="T39" i="22" s="1"/>
  <c r="U25" i="32"/>
  <c r="V25" i="32"/>
  <c r="W25" i="32"/>
  <c r="X25" i="32"/>
  <c r="X39" i="22" s="1"/>
  <c r="Y25" i="32"/>
  <c r="Z25" i="32"/>
  <c r="D24" i="32"/>
  <c r="D38" i="22" s="1"/>
  <c r="E24" i="32"/>
  <c r="F24" i="32"/>
  <c r="F38" i="22" s="1"/>
  <c r="G24" i="32"/>
  <c r="H24" i="32"/>
  <c r="I24" i="32"/>
  <c r="J24" i="32"/>
  <c r="J38" i="22" s="1"/>
  <c r="K24" i="32"/>
  <c r="L24" i="32"/>
  <c r="L38" i="22" s="1"/>
  <c r="M24" i="32"/>
  <c r="N24" i="32"/>
  <c r="N38" i="22" s="1"/>
  <c r="O24" i="32"/>
  <c r="P24" i="32"/>
  <c r="P38" i="22" s="1"/>
  <c r="Q24" i="32"/>
  <c r="R24" i="32"/>
  <c r="R38" i="22" s="1"/>
  <c r="S24" i="32"/>
  <c r="T24" i="32"/>
  <c r="T38" i="22" s="1"/>
  <c r="U24" i="32"/>
  <c r="V24" i="32"/>
  <c r="W24" i="32"/>
  <c r="X24" i="32"/>
  <c r="Y24" i="32"/>
  <c r="Z24" i="32"/>
  <c r="D23" i="32"/>
  <c r="E23" i="32"/>
  <c r="F23" i="32"/>
  <c r="F37" i="22" s="1"/>
  <c r="G23" i="32"/>
  <c r="H23" i="32"/>
  <c r="H37" i="22" s="1"/>
  <c r="I23" i="32"/>
  <c r="J23" i="32"/>
  <c r="K23" i="32"/>
  <c r="L23" i="32"/>
  <c r="M23" i="32"/>
  <c r="N23" i="32"/>
  <c r="N37" i="22" s="1"/>
  <c r="O23" i="32"/>
  <c r="P23" i="32"/>
  <c r="Q23" i="32"/>
  <c r="R23" i="32"/>
  <c r="S23" i="32"/>
  <c r="T23" i="32"/>
  <c r="U23" i="32"/>
  <c r="V23" i="32"/>
  <c r="W23" i="32"/>
  <c r="X23" i="32"/>
  <c r="Y23" i="32"/>
  <c r="Z23" i="32"/>
  <c r="D21" i="32"/>
  <c r="D35" i="22" s="1"/>
  <c r="E21" i="32"/>
  <c r="F21" i="32"/>
  <c r="F35" i="22" s="1"/>
  <c r="G21" i="32"/>
  <c r="H21" i="32"/>
  <c r="H35" i="22" s="1"/>
  <c r="I21" i="32"/>
  <c r="J21" i="32"/>
  <c r="J35" i="22" s="1"/>
  <c r="K21" i="32"/>
  <c r="L21" i="32"/>
  <c r="K35" i="22" s="1"/>
  <c r="M21" i="32"/>
  <c r="N21" i="32"/>
  <c r="N35" i="22" s="1"/>
  <c r="O21" i="32"/>
  <c r="P21" i="32"/>
  <c r="P35" i="22" s="1"/>
  <c r="Q21" i="32"/>
  <c r="R21" i="32"/>
  <c r="R35" i="22" s="1"/>
  <c r="S21" i="32"/>
  <c r="T21" i="32"/>
  <c r="T35" i="22" s="1"/>
  <c r="U21" i="32"/>
  <c r="V21" i="32"/>
  <c r="V35" i="22" s="1"/>
  <c r="W21" i="32"/>
  <c r="X21" i="32"/>
  <c r="X35" i="22" s="1"/>
  <c r="Y21" i="32"/>
  <c r="Z21" i="32"/>
  <c r="D20" i="32"/>
  <c r="D34" i="22" s="1"/>
  <c r="E20" i="32"/>
  <c r="F20" i="32"/>
  <c r="G20" i="32"/>
  <c r="H20" i="32"/>
  <c r="I20" i="32"/>
  <c r="J20" i="32"/>
  <c r="J34" i="22" s="1"/>
  <c r="K20" i="32"/>
  <c r="L20" i="32"/>
  <c r="M20" i="32"/>
  <c r="N20" i="32"/>
  <c r="O20" i="32"/>
  <c r="P20" i="32"/>
  <c r="P34" i="22" s="1"/>
  <c r="Q20" i="32"/>
  <c r="R20" i="32"/>
  <c r="R34" i="22" s="1"/>
  <c r="S20" i="32"/>
  <c r="T20" i="32"/>
  <c r="U20" i="32"/>
  <c r="V20" i="32"/>
  <c r="U34" i="22" s="1"/>
  <c r="W20" i="32"/>
  <c r="X20" i="32"/>
  <c r="Y20" i="32"/>
  <c r="Z20" i="32"/>
  <c r="D19" i="32"/>
  <c r="D33" i="22" s="1"/>
  <c r="E19" i="32"/>
  <c r="F19" i="32"/>
  <c r="F33" i="22" s="1"/>
  <c r="G19" i="32"/>
  <c r="H19" i="32"/>
  <c r="H33" i="22" s="1"/>
  <c r="I19" i="32"/>
  <c r="J19" i="32"/>
  <c r="J33" i="22" s="1"/>
  <c r="K19" i="32"/>
  <c r="L19" i="32"/>
  <c r="L33" i="22" s="1"/>
  <c r="M19" i="32"/>
  <c r="N19" i="32"/>
  <c r="N33" i="22" s="1"/>
  <c r="O19" i="32"/>
  <c r="P19" i="32"/>
  <c r="O33" i="22" s="1"/>
  <c r="Q19" i="32"/>
  <c r="R19" i="32"/>
  <c r="R33" i="22" s="1"/>
  <c r="S19" i="32"/>
  <c r="T19" i="32"/>
  <c r="T33" i="22" s="1"/>
  <c r="U19" i="32"/>
  <c r="V19" i="32"/>
  <c r="W19" i="32"/>
  <c r="X19" i="32"/>
  <c r="W33" i="22" s="1"/>
  <c r="Y19" i="32"/>
  <c r="Z19" i="32"/>
  <c r="Z33" i="22" s="1"/>
  <c r="D18" i="32"/>
  <c r="E18" i="32"/>
  <c r="F18" i="32"/>
  <c r="G18" i="32"/>
  <c r="H18" i="32"/>
  <c r="H32" i="22" s="1"/>
  <c r="I18" i="32"/>
  <c r="J18" i="32"/>
  <c r="I32" i="22" s="1"/>
  <c r="K18" i="32"/>
  <c r="L18" i="32"/>
  <c r="L32" i="22" s="1"/>
  <c r="M18" i="32"/>
  <c r="N18" i="32"/>
  <c r="O18" i="32"/>
  <c r="P18" i="32"/>
  <c r="Q18" i="32"/>
  <c r="R18" i="32"/>
  <c r="R32" i="22" s="1"/>
  <c r="S18" i="32"/>
  <c r="T18" i="32"/>
  <c r="U18" i="32"/>
  <c r="V18" i="32"/>
  <c r="W18" i="32"/>
  <c r="X18" i="32"/>
  <c r="X32" i="22" s="1"/>
  <c r="Y18" i="32"/>
  <c r="Z18" i="32"/>
  <c r="E17" i="32"/>
  <c r="F17" i="32"/>
  <c r="G17" i="32"/>
  <c r="H17" i="32"/>
  <c r="I17" i="32"/>
  <c r="J17" i="32"/>
  <c r="K17" i="32"/>
  <c r="L17" i="32"/>
  <c r="M17" i="32"/>
  <c r="N17" i="32"/>
  <c r="N31" i="22" s="1"/>
  <c r="O17" i="32"/>
  <c r="P17" i="32"/>
  <c r="Q17" i="32"/>
  <c r="R17" i="32"/>
  <c r="S17" i="32"/>
  <c r="T17" i="32"/>
  <c r="U17" i="32"/>
  <c r="V17" i="32"/>
  <c r="W17" i="32"/>
  <c r="X17" i="32"/>
  <c r="Y17" i="32"/>
  <c r="Z17" i="32"/>
  <c r="D17" i="32"/>
  <c r="C31" i="22" s="1"/>
  <c r="C29" i="32"/>
  <c r="C28" i="32"/>
  <c r="C26" i="32"/>
  <c r="C25" i="32"/>
  <c r="C24" i="32"/>
  <c r="C23" i="32"/>
  <c r="C21" i="32"/>
  <c r="C20" i="32"/>
  <c r="C19" i="32"/>
  <c r="C18" i="32"/>
  <c r="C17" i="32"/>
  <c r="W38" i="22" l="1"/>
  <c r="G38" i="22"/>
  <c r="E42" i="22"/>
  <c r="S43" i="22"/>
  <c r="D31" i="22"/>
  <c r="Z42" i="22"/>
  <c r="C39" i="22"/>
  <c r="M35" i="22"/>
  <c r="O39" i="22"/>
  <c r="U35" i="22"/>
  <c r="H38" i="22"/>
  <c r="E33" i="22"/>
  <c r="K39" i="22"/>
  <c r="Q40" i="22"/>
  <c r="U42" i="22"/>
  <c r="P33" i="22"/>
  <c r="E37" i="22"/>
  <c r="M37" i="22"/>
  <c r="S35" i="22"/>
  <c r="W39" i="22"/>
  <c r="T40" i="22"/>
  <c r="Z31" i="22"/>
  <c r="Y31" i="22"/>
  <c r="F31" i="22"/>
  <c r="E31" i="22"/>
  <c r="D32" i="22"/>
  <c r="C32" i="22"/>
  <c r="Z34" i="22"/>
  <c r="Y34" i="22"/>
  <c r="L37" i="22"/>
  <c r="K37" i="22"/>
  <c r="T42" i="22"/>
  <c r="S42" i="22"/>
  <c r="L42" i="22"/>
  <c r="K42" i="22"/>
  <c r="H42" i="22"/>
  <c r="G42" i="22"/>
  <c r="D42" i="22"/>
  <c r="C42" i="22"/>
  <c r="M31" i="22"/>
  <c r="G37" i="22"/>
  <c r="I34" i="22"/>
  <c r="Q34" i="22"/>
  <c r="V31" i="22"/>
  <c r="U31" i="22"/>
  <c r="R31" i="22"/>
  <c r="Q31" i="22"/>
  <c r="T32" i="22"/>
  <c r="S32" i="22"/>
  <c r="P32" i="22"/>
  <c r="O32" i="22"/>
  <c r="D37" i="22"/>
  <c r="C37" i="22"/>
  <c r="Z39" i="22"/>
  <c r="Y39" i="22"/>
  <c r="V39" i="22"/>
  <c r="U39" i="22"/>
  <c r="R39" i="22"/>
  <c r="Q39" i="22"/>
  <c r="E39" i="22"/>
  <c r="F39" i="22"/>
  <c r="W42" i="22"/>
  <c r="X42" i="22"/>
  <c r="P42" i="22"/>
  <c r="O42" i="22"/>
  <c r="X31" i="22"/>
  <c r="W31" i="22"/>
  <c r="S31" i="22"/>
  <c r="T31" i="22"/>
  <c r="P31" i="22"/>
  <c r="O31" i="22"/>
  <c r="L31" i="22"/>
  <c r="K31" i="22"/>
  <c r="H31" i="22"/>
  <c r="G31" i="22"/>
  <c r="Y32" i="22"/>
  <c r="Z32" i="22"/>
  <c r="V32" i="22"/>
  <c r="U32" i="22"/>
  <c r="N32" i="22"/>
  <c r="M32" i="22"/>
  <c r="F32" i="22"/>
  <c r="E32" i="22"/>
  <c r="X34" i="22"/>
  <c r="W34" i="22"/>
  <c r="T34" i="22"/>
  <c r="S34" i="22"/>
  <c r="L34" i="22"/>
  <c r="K34" i="22"/>
  <c r="H34" i="22"/>
  <c r="G34" i="22"/>
  <c r="Y37" i="22"/>
  <c r="Z37" i="22"/>
  <c r="V37" i="22"/>
  <c r="U37" i="22"/>
  <c r="R37" i="22"/>
  <c r="Q37" i="22"/>
  <c r="J37" i="22"/>
  <c r="I37" i="22"/>
  <c r="C34" i="22"/>
  <c r="I39" i="22"/>
  <c r="O34" i="22"/>
  <c r="W32" i="22"/>
  <c r="J31" i="22"/>
  <c r="I31" i="22"/>
  <c r="M34" i="22"/>
  <c r="N34" i="22"/>
  <c r="F34" i="22"/>
  <c r="E34" i="22"/>
  <c r="W37" i="22"/>
  <c r="X37" i="22"/>
  <c r="T37" i="22"/>
  <c r="S37" i="22"/>
  <c r="P37" i="22"/>
  <c r="O37" i="22"/>
  <c r="N39" i="22"/>
  <c r="G32" i="22"/>
  <c r="K32" i="22"/>
  <c r="Q32" i="22"/>
  <c r="J32" i="22"/>
  <c r="V34" i="22"/>
  <c r="V33" i="22"/>
  <c r="U33" i="22"/>
  <c r="Z38" i="22"/>
  <c r="Y38" i="22"/>
  <c r="V38" i="22"/>
  <c r="U38" i="22"/>
  <c r="X40" i="22"/>
  <c r="W40" i="22"/>
  <c r="Z43" i="22"/>
  <c r="Y43" i="22"/>
  <c r="V43" i="22"/>
  <c r="U43" i="22"/>
  <c r="C35" i="22"/>
  <c r="C40" i="22"/>
  <c r="G33" i="22"/>
  <c r="E38" i="22"/>
  <c r="E43" i="22"/>
  <c r="I35" i="22"/>
  <c r="I40" i="22"/>
  <c r="K33" i="22"/>
  <c r="O35" i="22"/>
  <c r="K40" i="22"/>
  <c r="M38" i="22"/>
  <c r="M43" i="22"/>
  <c r="O40" i="22"/>
  <c r="Q42" i="22"/>
  <c r="Q33" i="22"/>
  <c r="S38" i="22"/>
  <c r="W35" i="22"/>
  <c r="Y33" i="22"/>
  <c r="W43" i="22"/>
  <c r="E35" i="22"/>
  <c r="G39" i="22"/>
  <c r="I42" i="22"/>
  <c r="M33" i="22"/>
  <c r="Q38" i="22"/>
  <c r="Q43" i="22"/>
  <c r="S33" i="22"/>
  <c r="S39" i="22"/>
  <c r="L35" i="22"/>
  <c r="P43" i="22"/>
  <c r="X38" i="22"/>
  <c r="Z35" i="22"/>
  <c r="Y35" i="22"/>
  <c r="Y40" i="22"/>
  <c r="Z40" i="22"/>
  <c r="C33" i="22"/>
  <c r="C38" i="22"/>
  <c r="C43" i="22"/>
  <c r="G35" i="22"/>
  <c r="E40" i="22"/>
  <c r="G40" i="22"/>
  <c r="G43" i="22"/>
  <c r="I33" i="22"/>
  <c r="I38" i="22"/>
  <c r="I43" i="22"/>
  <c r="K38" i="22"/>
  <c r="K43" i="22"/>
  <c r="M40" i="22"/>
  <c r="O38" i="22"/>
  <c r="Q35" i="22"/>
  <c r="U40" i="22"/>
  <c r="X33" i="22"/>
  <c r="G24" i="34"/>
  <c r="D24" i="34"/>
  <c r="AA41" i="22"/>
  <c r="J54" i="31"/>
  <c r="J55" i="31"/>
  <c r="J56" i="31"/>
  <c r="J57" i="31"/>
  <c r="J53" i="31"/>
  <c r="B2" i="31"/>
  <c r="B1" i="24"/>
  <c r="B1" i="15"/>
  <c r="B1" i="14"/>
  <c r="B1" i="13"/>
  <c r="B1" i="6"/>
  <c r="B1" i="4"/>
  <c r="B1" i="11"/>
  <c r="K33" i="29"/>
  <c r="K32" i="29"/>
  <c r="K31" i="29"/>
  <c r="K30" i="29"/>
  <c r="K29" i="29"/>
  <c r="K28" i="29"/>
  <c r="K27" i="29"/>
  <c r="K26" i="29"/>
  <c r="K25" i="29"/>
  <c r="K24" i="29"/>
  <c r="K23" i="29"/>
  <c r="K22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B2" i="29"/>
  <c r="K33" i="28"/>
  <c r="K32" i="28"/>
  <c r="K31" i="28"/>
  <c r="K30" i="28"/>
  <c r="K29" i="28"/>
  <c r="K28" i="28"/>
  <c r="K27" i="28"/>
  <c r="K26" i="28"/>
  <c r="K25" i="28"/>
  <c r="K24" i="28"/>
  <c r="K23" i="28"/>
  <c r="K22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B2" i="28"/>
  <c r="K33" i="27"/>
  <c r="K32" i="27"/>
  <c r="K31" i="27"/>
  <c r="K30" i="27"/>
  <c r="K29" i="27"/>
  <c r="K28" i="27"/>
  <c r="K27" i="27"/>
  <c r="K26" i="27"/>
  <c r="K25" i="27"/>
  <c r="K24" i="27"/>
  <c r="K23" i="27"/>
  <c r="K22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B2" i="27"/>
  <c r="K33" i="26"/>
  <c r="K32" i="26"/>
  <c r="K31" i="26"/>
  <c r="K30" i="26"/>
  <c r="K29" i="26"/>
  <c r="K28" i="26"/>
  <c r="K27" i="26"/>
  <c r="K26" i="26"/>
  <c r="K25" i="26"/>
  <c r="K24" i="26"/>
  <c r="K23" i="26"/>
  <c r="K22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B2" i="26"/>
  <c r="K91" i="25"/>
  <c r="K92" i="25"/>
  <c r="K93" i="25"/>
  <c r="K94" i="25"/>
  <c r="K95" i="25"/>
  <c r="K96" i="25"/>
  <c r="K97" i="25"/>
  <c r="K98" i="25"/>
  <c r="K99" i="25"/>
  <c r="K100" i="25"/>
  <c r="K101" i="25"/>
  <c r="K90" i="25"/>
  <c r="M50" i="25"/>
  <c r="M49" i="25"/>
  <c r="M48" i="25"/>
  <c r="M47" i="25"/>
  <c r="M46" i="25"/>
  <c r="M45" i="25"/>
  <c r="M44" i="25"/>
  <c r="M43" i="25"/>
  <c r="M42" i="25"/>
  <c r="M41" i="25"/>
  <c r="M40" i="25"/>
  <c r="M39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K40" i="25"/>
  <c r="K41" i="25"/>
  <c r="K42" i="25"/>
  <c r="K43" i="25"/>
  <c r="K44" i="25"/>
  <c r="K45" i="25"/>
  <c r="K46" i="25"/>
  <c r="K47" i="25"/>
  <c r="K48" i="25"/>
  <c r="K49" i="25"/>
  <c r="K50" i="25"/>
  <c r="K39" i="25"/>
  <c r="K75" i="25"/>
  <c r="K76" i="25"/>
  <c r="K77" i="25"/>
  <c r="K78" i="25"/>
  <c r="K79" i="25"/>
  <c r="K80" i="25"/>
  <c r="K81" i="25"/>
  <c r="K82" i="25"/>
  <c r="K83" i="25"/>
  <c r="K84" i="25"/>
  <c r="K85" i="25"/>
  <c r="K74" i="25"/>
  <c r="K58" i="25"/>
  <c r="K59" i="25"/>
  <c r="K60" i="25"/>
  <c r="K61" i="25"/>
  <c r="K62" i="25"/>
  <c r="K63" i="25"/>
  <c r="K64" i="25"/>
  <c r="K65" i="25"/>
  <c r="K66" i="25"/>
  <c r="K67" i="25"/>
  <c r="K68" i="25"/>
  <c r="K57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18" i="25"/>
  <c r="K17" i="25"/>
  <c r="K16" i="25"/>
  <c r="K15" i="25"/>
  <c r="K14" i="25"/>
  <c r="K13" i="25"/>
  <c r="K12" i="25"/>
  <c r="K11" i="25"/>
  <c r="K10" i="25"/>
  <c r="K9" i="25"/>
  <c r="K8" i="25"/>
  <c r="K7" i="25"/>
  <c r="B2" i="25"/>
  <c r="AJ63" i="4"/>
  <c r="L68" i="25" s="1"/>
  <c r="AL61" i="4"/>
  <c r="AG63" i="4"/>
  <c r="L67" i="25" s="1"/>
  <c r="AI61" i="4"/>
  <c r="AD63" i="4"/>
  <c r="L66" i="25" s="1"/>
  <c r="AF61" i="4"/>
  <c r="AA63" i="4"/>
  <c r="L65" i="25" s="1"/>
  <c r="AC61" i="4"/>
  <c r="X63" i="4"/>
  <c r="L64" i="25" s="1"/>
  <c r="Z61" i="4"/>
  <c r="U63" i="4"/>
  <c r="L63" i="25" s="1"/>
  <c r="W61" i="4"/>
  <c r="R63" i="4"/>
  <c r="L62" i="25" s="1"/>
  <c r="T61" i="4"/>
  <c r="O63" i="4"/>
  <c r="L61" i="25" s="1"/>
  <c r="Q61" i="4"/>
  <c r="L63" i="4"/>
  <c r="L60" i="25" s="1"/>
  <c r="N61" i="4"/>
  <c r="I63" i="4"/>
  <c r="L59" i="25" s="1"/>
  <c r="K61" i="4"/>
  <c r="F63" i="4"/>
  <c r="L58" i="25" s="1"/>
  <c r="AB63" i="4"/>
  <c r="M65" i="25" s="1"/>
  <c r="H61" i="4"/>
  <c r="E61" i="4"/>
  <c r="AA17" i="22"/>
  <c r="AA18" i="22"/>
  <c r="AA19" i="22"/>
  <c r="AA20" i="22"/>
  <c r="AA21" i="22"/>
  <c r="AA44" i="22"/>
  <c r="AA45" i="22"/>
  <c r="AA46" i="22"/>
  <c r="AA47" i="22"/>
  <c r="AA48" i="22"/>
  <c r="AA49" i="22"/>
  <c r="AA50" i="22"/>
  <c r="G33" i="11"/>
  <c r="AK21" i="24"/>
  <c r="AK22" i="24" s="1"/>
  <c r="AJ21" i="24"/>
  <c r="AH21" i="24"/>
  <c r="AG21" i="24"/>
  <c r="AE21" i="24"/>
  <c r="AE22" i="24" s="1"/>
  <c r="AD21" i="24"/>
  <c r="AB21" i="24"/>
  <c r="AA21" i="24"/>
  <c r="Y21" i="24"/>
  <c r="X21" i="24"/>
  <c r="V21" i="24"/>
  <c r="U21" i="24"/>
  <c r="S21" i="24"/>
  <c r="R21" i="24"/>
  <c r="P21" i="24"/>
  <c r="P22" i="24" s="1"/>
  <c r="O21" i="24"/>
  <c r="M21" i="24"/>
  <c r="M22" i="24" s="1"/>
  <c r="L21" i="24"/>
  <c r="J21" i="24"/>
  <c r="I21" i="24"/>
  <c r="G21" i="24"/>
  <c r="G22" i="24" s="1"/>
  <c r="F21" i="24"/>
  <c r="D21" i="24"/>
  <c r="C21" i="24"/>
  <c r="AO12" i="24"/>
  <c r="AM12" i="24"/>
  <c r="E32" i="11" s="1"/>
  <c r="AL12" i="24"/>
  <c r="AI12" i="24"/>
  <c r="AF12" i="24"/>
  <c r="AC12" i="24"/>
  <c r="Z12" i="24"/>
  <c r="W12" i="24"/>
  <c r="T12" i="24"/>
  <c r="Q12" i="24"/>
  <c r="N12" i="24"/>
  <c r="K12" i="24"/>
  <c r="H12" i="24"/>
  <c r="E12" i="24"/>
  <c r="C53" i="22"/>
  <c r="AA53" i="22" s="1"/>
  <c r="D7" i="2"/>
  <c r="D8" i="2"/>
  <c r="D9" i="2"/>
  <c r="D6" i="2"/>
  <c r="AL20" i="24"/>
  <c r="AL19" i="24"/>
  <c r="AL18" i="24"/>
  <c r="AL17" i="24"/>
  <c r="AL16" i="24"/>
  <c r="AL15" i="24"/>
  <c r="AL14" i="24"/>
  <c r="AL11" i="24"/>
  <c r="AL10" i="24"/>
  <c r="AL9" i="24"/>
  <c r="AL8" i="24"/>
  <c r="AI20" i="24"/>
  <c r="AI19" i="24"/>
  <c r="AI18" i="24"/>
  <c r="AI17" i="24"/>
  <c r="AI16" i="24"/>
  <c r="AI15" i="24"/>
  <c r="AI14" i="24"/>
  <c r="AI11" i="24"/>
  <c r="AI10" i="24"/>
  <c r="AI9" i="24"/>
  <c r="AI8" i="24"/>
  <c r="AF20" i="24"/>
  <c r="AF19" i="24"/>
  <c r="AF18" i="24"/>
  <c r="AF17" i="24"/>
  <c r="AF16" i="24"/>
  <c r="AF15" i="24"/>
  <c r="AF14" i="24"/>
  <c r="AF11" i="24"/>
  <c r="AF10" i="24"/>
  <c r="AF9" i="24"/>
  <c r="AF8" i="24"/>
  <c r="AC20" i="24"/>
  <c r="AC19" i="24"/>
  <c r="AC18" i="24"/>
  <c r="AC17" i="24"/>
  <c r="AC16" i="24"/>
  <c r="AC15" i="24"/>
  <c r="AC14" i="24"/>
  <c r="AC11" i="24"/>
  <c r="AC10" i="24"/>
  <c r="AC9" i="24"/>
  <c r="AC8" i="24"/>
  <c r="Z20" i="24"/>
  <c r="Z19" i="24"/>
  <c r="Z18" i="24"/>
  <c r="Z17" i="24"/>
  <c r="Z16" i="24"/>
  <c r="Z15" i="24"/>
  <c r="Z14" i="24"/>
  <c r="Z11" i="24"/>
  <c r="Z10" i="24"/>
  <c r="Z9" i="24"/>
  <c r="Z8" i="24"/>
  <c r="W20" i="24"/>
  <c r="W19" i="24"/>
  <c r="W18" i="24"/>
  <c r="W17" i="24"/>
  <c r="W16" i="24"/>
  <c r="W15" i="24"/>
  <c r="W14" i="24"/>
  <c r="W11" i="24"/>
  <c r="W10" i="24"/>
  <c r="W9" i="24"/>
  <c r="W8" i="24"/>
  <c r="T20" i="24"/>
  <c r="T19" i="24"/>
  <c r="T18" i="24"/>
  <c r="T17" i="24"/>
  <c r="T16" i="24"/>
  <c r="T15" i="24"/>
  <c r="T14" i="24"/>
  <c r="T11" i="24"/>
  <c r="T10" i="24"/>
  <c r="T9" i="24"/>
  <c r="T8" i="24"/>
  <c r="Q20" i="24"/>
  <c r="Q19" i="24"/>
  <c r="Q18" i="24"/>
  <c r="Q17" i="24"/>
  <c r="Q16" i="24"/>
  <c r="Q15" i="24"/>
  <c r="Q14" i="24"/>
  <c r="Q11" i="24"/>
  <c r="Q10" i="24"/>
  <c r="Q9" i="24"/>
  <c r="Q8" i="24"/>
  <c r="N20" i="24"/>
  <c r="N19" i="24"/>
  <c r="N18" i="24"/>
  <c r="N17" i="24"/>
  <c r="N16" i="24"/>
  <c r="N15" i="24"/>
  <c r="N14" i="24"/>
  <c r="N11" i="24"/>
  <c r="N10" i="24"/>
  <c r="N9" i="24"/>
  <c r="N8" i="24"/>
  <c r="J22" i="24"/>
  <c r="K20" i="24"/>
  <c r="K19" i="24"/>
  <c r="K18" i="24"/>
  <c r="K17" i="24"/>
  <c r="K16" i="24"/>
  <c r="K15" i="24"/>
  <c r="K14" i="24"/>
  <c r="K11" i="24"/>
  <c r="K10" i="24"/>
  <c r="K9" i="24"/>
  <c r="K8" i="24"/>
  <c r="H20" i="24"/>
  <c r="H19" i="24"/>
  <c r="H18" i="24"/>
  <c r="H17" i="24"/>
  <c r="H16" i="24"/>
  <c r="H15" i="24"/>
  <c r="H14" i="24"/>
  <c r="H11" i="24"/>
  <c r="H10" i="24"/>
  <c r="H9" i="24"/>
  <c r="H8" i="24"/>
  <c r="E9" i="24"/>
  <c r="E10" i="24"/>
  <c r="E11" i="24"/>
  <c r="E14" i="24"/>
  <c r="E15" i="24"/>
  <c r="E16" i="24"/>
  <c r="E17" i="24"/>
  <c r="E18" i="24"/>
  <c r="E19" i="24"/>
  <c r="E20" i="24"/>
  <c r="E8" i="24"/>
  <c r="AO20" i="24"/>
  <c r="AM20" i="24"/>
  <c r="E45" i="11" s="1"/>
  <c r="AO19" i="24"/>
  <c r="AM19" i="24"/>
  <c r="E43" i="11" s="1"/>
  <c r="AO18" i="24"/>
  <c r="C42" i="11" s="1"/>
  <c r="AM18" i="24"/>
  <c r="E42" i="11" s="1"/>
  <c r="AO16" i="24"/>
  <c r="AM16" i="24"/>
  <c r="E38" i="11" s="1"/>
  <c r="AO15" i="24"/>
  <c r="AM15" i="24"/>
  <c r="E37" i="11" s="1"/>
  <c r="AO14" i="24"/>
  <c r="C36" i="11" s="1"/>
  <c r="AM14" i="24"/>
  <c r="E36" i="11" s="1"/>
  <c r="AO11" i="24"/>
  <c r="AM11" i="24"/>
  <c r="E31" i="11" s="1"/>
  <c r="AO10" i="24"/>
  <c r="AM10" i="24"/>
  <c r="E30" i="11" s="1"/>
  <c r="AO9" i="24"/>
  <c r="C29" i="11" s="1"/>
  <c r="AM9" i="24"/>
  <c r="E29" i="11" s="1"/>
  <c r="AJ5" i="24"/>
  <c r="AG5" i="24"/>
  <c r="AD5" i="24"/>
  <c r="AA5" i="24"/>
  <c r="X5" i="24"/>
  <c r="U5" i="24"/>
  <c r="R5" i="24"/>
  <c r="O5" i="24"/>
  <c r="L5" i="24"/>
  <c r="I5" i="24"/>
  <c r="F5" i="24"/>
  <c r="C5" i="24"/>
  <c r="Y6" i="22"/>
  <c r="Y3" i="32" s="1"/>
  <c r="W6" i="22"/>
  <c r="W3" i="32" s="1"/>
  <c r="U6" i="22"/>
  <c r="U3" i="32" s="1"/>
  <c r="S6" i="22"/>
  <c r="S3" i="32" s="1"/>
  <c r="Q6" i="22"/>
  <c r="Q3" i="32" s="1"/>
  <c r="O6" i="22"/>
  <c r="O3" i="32" s="1"/>
  <c r="M6" i="22"/>
  <c r="M3" i="32" s="1"/>
  <c r="K6" i="22"/>
  <c r="K3" i="32" s="1"/>
  <c r="I6" i="22"/>
  <c r="I3" i="32" s="1"/>
  <c r="G6" i="22"/>
  <c r="G3" i="32" s="1"/>
  <c r="E6" i="22"/>
  <c r="E3" i="32" s="1"/>
  <c r="C6" i="22"/>
  <c r="C3" i="32" s="1"/>
  <c r="C9" i="19"/>
  <c r="AK7" i="15"/>
  <c r="AH7" i="15"/>
  <c r="AE7" i="15"/>
  <c r="AB7" i="15"/>
  <c r="Y7" i="15"/>
  <c r="V7" i="15"/>
  <c r="S7" i="15"/>
  <c r="P7" i="15"/>
  <c r="M7" i="15"/>
  <c r="J7" i="15"/>
  <c r="G7" i="15"/>
  <c r="D7" i="15"/>
  <c r="G25" i="19"/>
  <c r="G26" i="19"/>
  <c r="G27" i="19"/>
  <c r="G28" i="19"/>
  <c r="G29" i="19"/>
  <c r="G30" i="19"/>
  <c r="G31" i="19"/>
  <c r="G32" i="19"/>
  <c r="G33" i="19"/>
  <c r="G34" i="19"/>
  <c r="G35" i="19"/>
  <c r="G24" i="19"/>
  <c r="F25" i="19"/>
  <c r="F26" i="19"/>
  <c r="F27" i="19"/>
  <c r="F28" i="19"/>
  <c r="F29" i="19"/>
  <c r="F30" i="19"/>
  <c r="F31" i="19"/>
  <c r="F32" i="19"/>
  <c r="F33" i="19"/>
  <c r="F34" i="19"/>
  <c r="F35" i="19"/>
  <c r="F24" i="19"/>
  <c r="AQ12" i="24" l="1"/>
  <c r="M18" i="29"/>
  <c r="Z9" i="32"/>
  <c r="D41" i="34"/>
  <c r="E41" i="34" s="1"/>
  <c r="F41" i="34" s="1"/>
  <c r="D42" i="34"/>
  <c r="E42" i="34" s="1"/>
  <c r="F42" i="34" s="1"/>
  <c r="D40" i="34"/>
  <c r="E40" i="34" s="1"/>
  <c r="F40" i="34" s="1"/>
  <c r="M7" i="29"/>
  <c r="D9" i="32"/>
  <c r="M11" i="29"/>
  <c r="L9" i="32"/>
  <c r="M15" i="29"/>
  <c r="T9" i="32"/>
  <c r="B25" i="19"/>
  <c r="B6" i="32"/>
  <c r="B12" i="32" s="1"/>
  <c r="M14" i="29"/>
  <c r="R9" i="32"/>
  <c r="B24" i="17"/>
  <c r="H24" i="17" s="1"/>
  <c r="B9" i="32"/>
  <c r="B15" i="32" s="1"/>
  <c r="M8" i="29"/>
  <c r="F9" i="32"/>
  <c r="M16" i="29"/>
  <c r="V9" i="32"/>
  <c r="J14" i="11"/>
  <c r="B7" i="32"/>
  <c r="B13" i="32" s="1"/>
  <c r="B3" i="25"/>
  <c r="B5" i="32"/>
  <c r="B11" i="32" s="1"/>
  <c r="M10" i="29"/>
  <c r="J9" i="32"/>
  <c r="M12" i="29"/>
  <c r="N9" i="32"/>
  <c r="M9" i="29"/>
  <c r="H9" i="32"/>
  <c r="M13" i="29"/>
  <c r="P9" i="32"/>
  <c r="M17" i="29"/>
  <c r="X9" i="32"/>
  <c r="B27" i="19"/>
  <c r="B8" i="32"/>
  <c r="B14" i="32" s="1"/>
  <c r="C27" i="34"/>
  <c r="AA40" i="22"/>
  <c r="AA37" i="22"/>
  <c r="AA31" i="22"/>
  <c r="AA43" i="22"/>
  <c r="B5" i="4"/>
  <c r="J58" i="31"/>
  <c r="L56" i="31" s="1"/>
  <c r="AA33" i="22"/>
  <c r="AA42" i="22"/>
  <c r="AA38" i="22"/>
  <c r="AA35" i="22"/>
  <c r="D63" i="4"/>
  <c r="M57" i="25" s="1"/>
  <c r="M63" i="4"/>
  <c r="M60" i="25" s="1"/>
  <c r="AA32" i="22"/>
  <c r="J63" i="4"/>
  <c r="M59" i="25" s="1"/>
  <c r="S63" i="4"/>
  <c r="M62" i="25" s="1"/>
  <c r="G63" i="4"/>
  <c r="Y63" i="4"/>
  <c r="M64" i="25" s="1"/>
  <c r="AA34" i="22"/>
  <c r="AA39" i="22"/>
  <c r="AK63" i="4"/>
  <c r="M68" i="25" s="1"/>
  <c r="V63" i="4"/>
  <c r="M63" i="25" s="1"/>
  <c r="AH63" i="4"/>
  <c r="M67" i="25" s="1"/>
  <c r="B29" i="19"/>
  <c r="B5" i="24"/>
  <c r="AE63" i="4"/>
  <c r="M66" i="25" s="1"/>
  <c r="C32" i="11"/>
  <c r="P63" i="4"/>
  <c r="B15" i="11"/>
  <c r="B24" i="11" s="1"/>
  <c r="B15" i="3"/>
  <c r="F15" i="3" s="1"/>
  <c r="B3" i="29"/>
  <c r="B5" i="14"/>
  <c r="B13" i="3"/>
  <c r="F13" i="3" s="1"/>
  <c r="B3" i="28"/>
  <c r="B3" i="27"/>
  <c r="B3" i="26"/>
  <c r="AC63" i="4"/>
  <c r="C63" i="4"/>
  <c r="B5" i="6"/>
  <c r="B6" i="19"/>
  <c r="B15" i="19" s="1"/>
  <c r="B54" i="31" s="1"/>
  <c r="B5" i="15"/>
  <c r="J13" i="11"/>
  <c r="B12" i="11"/>
  <c r="B21" i="11" s="1"/>
  <c r="B15" i="22"/>
  <c r="B29" i="22" s="1"/>
  <c r="B9" i="3"/>
  <c r="F9" i="3" s="1"/>
  <c r="J16" i="11"/>
  <c r="B12" i="17"/>
  <c r="H12" i="17" s="1"/>
  <c r="B12" i="22"/>
  <c r="B26" i="22" s="1"/>
  <c r="AC21" i="24"/>
  <c r="AQ18" i="24"/>
  <c r="B24" i="19"/>
  <c r="B5" i="19"/>
  <c r="B14" i="19" s="1"/>
  <c r="AQ19" i="24"/>
  <c r="T21" i="24"/>
  <c r="J17" i="11"/>
  <c r="B7" i="3"/>
  <c r="F7" i="3" s="1"/>
  <c r="J12" i="11"/>
  <c r="B9" i="19"/>
  <c r="B18" i="19" s="1"/>
  <c r="J15" i="11"/>
  <c r="B11" i="11"/>
  <c r="B20" i="11" s="1"/>
  <c r="B8" i="17"/>
  <c r="H8" i="17" s="1"/>
  <c r="B8" i="19"/>
  <c r="B17" i="19" s="1"/>
  <c r="B11" i="22"/>
  <c r="B25" i="22" s="1"/>
  <c r="AQ15" i="24"/>
  <c r="AQ10" i="24"/>
  <c r="AQ16" i="24"/>
  <c r="E21" i="24"/>
  <c r="H21" i="24"/>
  <c r="AF21" i="24"/>
  <c r="S22" i="24"/>
  <c r="AI21" i="24"/>
  <c r="AQ20" i="24"/>
  <c r="Z21" i="24"/>
  <c r="Q21" i="24"/>
  <c r="W21" i="24"/>
  <c r="C38" i="11"/>
  <c r="V22" i="24"/>
  <c r="AH22" i="24"/>
  <c r="AQ11" i="24"/>
  <c r="N21" i="24"/>
  <c r="Y22" i="24"/>
  <c r="K21" i="24"/>
  <c r="D22" i="24"/>
  <c r="AB22" i="24"/>
  <c r="AQ9" i="24"/>
  <c r="AQ14" i="24"/>
  <c r="C31" i="11"/>
  <c r="C43" i="11"/>
  <c r="C37" i="11"/>
  <c r="AL21" i="24"/>
  <c r="C45" i="11"/>
  <c r="C30" i="11"/>
  <c r="AM21" i="24"/>
  <c r="AN12" i="24" s="1"/>
  <c r="AO21" i="24"/>
  <c r="AP9" i="24" s="1"/>
  <c r="AO8" i="24"/>
  <c r="AM8" i="24"/>
  <c r="B14" i="22"/>
  <c r="B28" i="22" s="1"/>
  <c r="B26" i="19"/>
  <c r="B16" i="17"/>
  <c r="H16" i="17" s="1"/>
  <c r="B13" i="22"/>
  <c r="B27" i="22" s="1"/>
  <c r="B7" i="19"/>
  <c r="B16" i="19" s="1"/>
  <c r="B13" i="11"/>
  <c r="B22" i="11" s="1"/>
  <c r="B20" i="17"/>
  <c r="H20" i="17" s="1"/>
  <c r="B14" i="11"/>
  <c r="B23" i="11" s="1"/>
  <c r="B28" i="19"/>
  <c r="B11" i="3"/>
  <c r="F11" i="3" s="1"/>
  <c r="B5" i="13"/>
  <c r="Z63" i="4" l="1"/>
  <c r="AF63" i="4"/>
  <c r="AL63" i="4"/>
  <c r="N63" i="4"/>
  <c r="W63" i="4"/>
  <c r="E15" i="3"/>
  <c r="E13" i="3"/>
  <c r="E11" i="3"/>
  <c r="E9" i="3"/>
  <c r="E7" i="3"/>
  <c r="X15" i="22"/>
  <c r="J15" i="22"/>
  <c r="F15" i="22"/>
  <c r="R15" i="22"/>
  <c r="D15" i="22"/>
  <c r="P15" i="22"/>
  <c r="N15" i="22"/>
  <c r="V15" i="22"/>
  <c r="L15" i="22"/>
  <c r="Z15" i="22"/>
  <c r="H15" i="22"/>
  <c r="T15" i="22"/>
  <c r="C31" i="34"/>
  <c r="B39" i="34" s="1"/>
  <c r="D39" i="34" s="1"/>
  <c r="B57" i="31"/>
  <c r="B126" i="31"/>
  <c r="B55" i="31"/>
  <c r="B128" i="31"/>
  <c r="B56" i="31"/>
  <c r="B127" i="31"/>
  <c r="B53" i="31"/>
  <c r="B129" i="31"/>
  <c r="L54" i="31"/>
  <c r="L53" i="31"/>
  <c r="L55" i="31"/>
  <c r="L57" i="31"/>
  <c r="T63" i="4"/>
  <c r="AI63" i="4"/>
  <c r="K63" i="4"/>
  <c r="Q63" i="4"/>
  <c r="M61" i="25"/>
  <c r="E63" i="4"/>
  <c r="L57" i="25"/>
  <c r="H63" i="4"/>
  <c r="M58" i="25"/>
  <c r="AP12" i="24"/>
  <c r="AR22" i="24"/>
  <c r="C29" i="19" s="1"/>
  <c r="D29" i="19" s="1"/>
  <c r="AP6" i="24" s="1"/>
  <c r="C28" i="11"/>
  <c r="C33" i="11" s="1"/>
  <c r="AP8" i="24"/>
  <c r="AP11" i="24"/>
  <c r="E28" i="11"/>
  <c r="E33" i="11" s="1"/>
  <c r="AN8" i="24"/>
  <c r="AN9" i="24"/>
  <c r="AN19" i="24"/>
  <c r="AN11" i="24"/>
  <c r="AN20" i="24"/>
  <c r="AN14" i="24"/>
  <c r="AP14" i="24"/>
  <c r="AQ21" i="24"/>
  <c r="AP16" i="24"/>
  <c r="AP15" i="24"/>
  <c r="AN18" i="24"/>
  <c r="AN10" i="24"/>
  <c r="AN15" i="24"/>
  <c r="AP10" i="24"/>
  <c r="AP19" i="24"/>
  <c r="AP20" i="24"/>
  <c r="AN16" i="24"/>
  <c r="AP18" i="24"/>
  <c r="AO17" i="24"/>
  <c r="AM17" i="24"/>
  <c r="C39" i="34" l="1"/>
  <c r="L58" i="31"/>
  <c r="K17" i="11"/>
  <c r="E39" i="11"/>
  <c r="AN17" i="24"/>
  <c r="AN21" i="24" s="1"/>
  <c r="AQ17" i="24"/>
  <c r="C39" i="11"/>
  <c r="AP17" i="24"/>
  <c r="AP21" i="24" s="1"/>
  <c r="E39" i="34" l="1"/>
  <c r="C27" i="17"/>
  <c r="C23" i="17"/>
  <c r="D48" i="14"/>
  <c r="C18" i="17"/>
  <c r="C17" i="17"/>
  <c r="C14" i="17"/>
  <c r="C13" i="17"/>
  <c r="C10" i="17"/>
  <c r="C9" i="17"/>
  <c r="C30" i="17" l="1"/>
  <c r="C19" i="17"/>
  <c r="C31" i="17"/>
  <c r="C15" i="17"/>
  <c r="C11" i="17"/>
  <c r="C40" i="11"/>
  <c r="G40" i="11"/>
  <c r="G25" i="11"/>
  <c r="G17" i="11"/>
  <c r="D22" i="31" s="1"/>
  <c r="E40" i="11"/>
  <c r="AO21" i="15"/>
  <c r="AO11" i="15"/>
  <c r="C32" i="17" l="1"/>
  <c r="H36" i="11"/>
  <c r="H45" i="11"/>
  <c r="H20" i="11"/>
  <c r="H129" i="31" s="1"/>
  <c r="H15" i="11"/>
  <c r="H28" i="11"/>
  <c r="H23" i="11"/>
  <c r="H127" i="31" s="1"/>
  <c r="H42" i="11"/>
  <c r="H13" i="11"/>
  <c r="H14" i="11"/>
  <c r="H37" i="11"/>
  <c r="H16" i="11"/>
  <c r="H39" i="11"/>
  <c r="H30" i="11"/>
  <c r="H31" i="11"/>
  <c r="H12" i="11"/>
  <c r="H25" i="11"/>
  <c r="H43" i="11"/>
  <c r="H38" i="11"/>
  <c r="H21" i="11"/>
  <c r="H11" i="11"/>
  <c r="H29" i="11"/>
  <c r="H22" i="11"/>
  <c r="H128" i="31" s="1"/>
  <c r="H40" i="11"/>
  <c r="H33" i="11"/>
  <c r="H24" i="11"/>
  <c r="H126" i="31" s="1"/>
  <c r="G26" i="11"/>
  <c r="AO22" i="15"/>
  <c r="AO23" i="15"/>
  <c r="AO24" i="15"/>
  <c r="AO25" i="15"/>
  <c r="AO26" i="15"/>
  <c r="AO27" i="15"/>
  <c r="AO28" i="15"/>
  <c r="AO29" i="15"/>
  <c r="AO30" i="15"/>
  <c r="AO31" i="15"/>
  <c r="AO32" i="15"/>
  <c r="AO33" i="15"/>
  <c r="AO34" i="15"/>
  <c r="AO35" i="15"/>
  <c r="AO36" i="15"/>
  <c r="AO37" i="15"/>
  <c r="AO38" i="15"/>
  <c r="AO39" i="15"/>
  <c r="AO40" i="15"/>
  <c r="AO41" i="15"/>
  <c r="AO42" i="15"/>
  <c r="AO43" i="15"/>
  <c r="AO44" i="15"/>
  <c r="AO45" i="15"/>
  <c r="AO46" i="15"/>
  <c r="AO47" i="15"/>
  <c r="AO48" i="15"/>
  <c r="AO49" i="15"/>
  <c r="AO20" i="15"/>
  <c r="AO9" i="15"/>
  <c r="AO10" i="15"/>
  <c r="AO12" i="15"/>
  <c r="AO13" i="15"/>
  <c r="AO14" i="15"/>
  <c r="AO15" i="15"/>
  <c r="AO16" i="15"/>
  <c r="AO17" i="15"/>
  <c r="AO18" i="15"/>
  <c r="AO8" i="15"/>
  <c r="AM8" i="15"/>
  <c r="AM9" i="15"/>
  <c r="AM10" i="15"/>
  <c r="AM11" i="15"/>
  <c r="AQ11" i="15" s="1"/>
  <c r="AM12" i="15"/>
  <c r="AM13" i="15"/>
  <c r="AM14" i="15"/>
  <c r="AM15" i="15"/>
  <c r="AM16" i="15"/>
  <c r="AM17" i="15"/>
  <c r="AM18" i="15"/>
  <c r="AM20" i="15"/>
  <c r="AM21" i="15"/>
  <c r="AM22" i="15"/>
  <c r="AM23" i="15"/>
  <c r="AM24" i="15"/>
  <c r="AM25" i="15"/>
  <c r="AM26" i="15"/>
  <c r="AM27" i="15"/>
  <c r="AM28" i="15"/>
  <c r="AM29" i="15"/>
  <c r="AM30" i="15"/>
  <c r="AM31" i="15"/>
  <c r="AM32" i="15"/>
  <c r="AM33" i="15"/>
  <c r="AM34" i="15"/>
  <c r="AM35" i="15"/>
  <c r="AM36" i="15"/>
  <c r="AM37" i="15"/>
  <c r="AM38" i="15"/>
  <c r="AM39" i="15"/>
  <c r="AM40" i="15"/>
  <c r="AM41" i="15"/>
  <c r="AM42" i="15"/>
  <c r="AM43" i="15"/>
  <c r="AM44" i="15"/>
  <c r="AM45" i="15"/>
  <c r="AM46" i="15"/>
  <c r="AM47" i="15"/>
  <c r="AM48" i="15"/>
  <c r="AM49" i="15"/>
  <c r="AL49" i="15"/>
  <c r="AL48" i="15"/>
  <c r="AL47" i="15"/>
  <c r="AL46" i="15"/>
  <c r="AL45" i="15"/>
  <c r="AL44" i="15"/>
  <c r="AL43" i="15"/>
  <c r="AL42" i="15"/>
  <c r="AL41" i="15"/>
  <c r="AL40" i="15"/>
  <c r="AL39" i="15"/>
  <c r="AL38" i="15"/>
  <c r="AL37" i="15"/>
  <c r="AL36" i="15"/>
  <c r="AL35" i="15"/>
  <c r="AL34" i="15"/>
  <c r="AL33" i="15"/>
  <c r="AL32" i="15"/>
  <c r="AL31" i="15"/>
  <c r="AL30" i="15"/>
  <c r="AL29" i="15"/>
  <c r="AL28" i="15"/>
  <c r="AL27" i="15"/>
  <c r="AL26" i="15"/>
  <c r="AL25" i="15"/>
  <c r="AL24" i="15"/>
  <c r="AL23" i="15"/>
  <c r="AL22" i="15"/>
  <c r="AL21" i="15"/>
  <c r="AL20" i="15"/>
  <c r="AK19" i="15"/>
  <c r="Z15" i="32" s="1"/>
  <c r="AJ19" i="15"/>
  <c r="Y15" i="32" s="1"/>
  <c r="AL18" i="15"/>
  <c r="AL17" i="15"/>
  <c r="AL16" i="15"/>
  <c r="AL15" i="15"/>
  <c r="AL14" i="15"/>
  <c r="AL13" i="15"/>
  <c r="AL12" i="15"/>
  <c r="AL11" i="15"/>
  <c r="AL10" i="15"/>
  <c r="AL9" i="15"/>
  <c r="AL8" i="15"/>
  <c r="AJ7" i="15"/>
  <c r="Y9" i="32" s="1"/>
  <c r="Y15" i="22" s="1"/>
  <c r="AF49" i="15"/>
  <c r="AF48" i="15"/>
  <c r="AF47" i="15"/>
  <c r="AF46" i="15"/>
  <c r="AF45" i="15"/>
  <c r="AF44" i="15"/>
  <c r="AF43" i="15"/>
  <c r="AF42" i="15"/>
  <c r="AF41" i="15"/>
  <c r="AF40" i="15"/>
  <c r="AF39" i="15"/>
  <c r="AF38" i="15"/>
  <c r="AF37" i="15"/>
  <c r="AF36" i="15"/>
  <c r="AF35" i="15"/>
  <c r="AF34" i="15"/>
  <c r="AF33" i="15"/>
  <c r="AF32" i="15"/>
  <c r="AF31" i="15"/>
  <c r="AF30" i="15"/>
  <c r="AF29" i="15"/>
  <c r="AF28" i="15"/>
  <c r="AF27" i="15"/>
  <c r="AF26" i="15"/>
  <c r="AF25" i="15"/>
  <c r="AF24" i="15"/>
  <c r="AF23" i="15"/>
  <c r="AF22" i="15"/>
  <c r="AF21" i="15"/>
  <c r="AF20" i="15"/>
  <c r="AE19" i="15"/>
  <c r="V15" i="32" s="1"/>
  <c r="AD19" i="15"/>
  <c r="U15" i="32" s="1"/>
  <c r="AF18" i="15"/>
  <c r="AF17" i="15"/>
  <c r="AF16" i="15"/>
  <c r="AF15" i="15"/>
  <c r="AF14" i="15"/>
  <c r="AF13" i="15"/>
  <c r="AF12" i="15"/>
  <c r="AF11" i="15"/>
  <c r="AF10" i="15"/>
  <c r="AF9" i="15"/>
  <c r="AF8" i="15"/>
  <c r="AD7" i="15"/>
  <c r="U9" i="32" s="1"/>
  <c r="U15" i="22" s="1"/>
  <c r="Z49" i="15"/>
  <c r="Z48" i="15"/>
  <c r="Z47" i="15"/>
  <c r="Z46" i="15"/>
  <c r="Z45" i="15"/>
  <c r="Z44" i="15"/>
  <c r="Z43" i="15"/>
  <c r="Z42" i="15"/>
  <c r="Z41" i="15"/>
  <c r="Z40" i="15"/>
  <c r="Z39" i="15"/>
  <c r="Z38" i="15"/>
  <c r="Z37" i="15"/>
  <c r="Z36" i="15"/>
  <c r="Z35" i="15"/>
  <c r="Z34" i="15"/>
  <c r="Z33" i="15"/>
  <c r="Z32" i="15"/>
  <c r="Z31" i="15"/>
  <c r="Z30" i="15"/>
  <c r="Z29" i="15"/>
  <c r="Z28" i="15"/>
  <c r="Z27" i="15"/>
  <c r="Z26" i="15"/>
  <c r="Z25" i="15"/>
  <c r="Z24" i="15"/>
  <c r="Z23" i="15"/>
  <c r="Z22" i="15"/>
  <c r="Z21" i="15"/>
  <c r="Z20" i="15"/>
  <c r="Y19" i="15"/>
  <c r="R15" i="32" s="1"/>
  <c r="X19" i="15"/>
  <c r="Q15" i="32" s="1"/>
  <c r="Z18" i="15"/>
  <c r="Z17" i="15"/>
  <c r="Z16" i="15"/>
  <c r="Z15" i="15"/>
  <c r="Z14" i="15"/>
  <c r="Z13" i="15"/>
  <c r="Z12" i="15"/>
  <c r="Z11" i="15"/>
  <c r="Z10" i="15"/>
  <c r="Z9" i="15"/>
  <c r="Z8" i="15"/>
  <c r="X7" i="15"/>
  <c r="Q9" i="32" s="1"/>
  <c r="Q15" i="22" s="1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S19" i="15"/>
  <c r="N15" i="32" s="1"/>
  <c r="R19" i="15"/>
  <c r="M15" i="32" s="1"/>
  <c r="T18" i="15"/>
  <c r="T17" i="15"/>
  <c r="T16" i="15"/>
  <c r="T15" i="15"/>
  <c r="T14" i="15"/>
  <c r="T13" i="15"/>
  <c r="T12" i="15"/>
  <c r="T11" i="15"/>
  <c r="T10" i="15"/>
  <c r="T9" i="15"/>
  <c r="T8" i="15"/>
  <c r="R7" i="15"/>
  <c r="M9" i="32" s="1"/>
  <c r="M15" i="22" s="1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M19" i="15"/>
  <c r="J15" i="32" s="1"/>
  <c r="L19" i="15"/>
  <c r="I15" i="32" s="1"/>
  <c r="N18" i="15"/>
  <c r="N17" i="15"/>
  <c r="N16" i="15"/>
  <c r="N15" i="15"/>
  <c r="N14" i="15"/>
  <c r="N13" i="15"/>
  <c r="N12" i="15"/>
  <c r="N11" i="15"/>
  <c r="N10" i="15"/>
  <c r="N9" i="15"/>
  <c r="N8" i="15"/>
  <c r="L7" i="15"/>
  <c r="I9" i="32" s="1"/>
  <c r="I15" i="22" s="1"/>
  <c r="AI49" i="15"/>
  <c r="AI48" i="15"/>
  <c r="AI47" i="15"/>
  <c r="AI46" i="15"/>
  <c r="AI45" i="15"/>
  <c r="AI44" i="15"/>
  <c r="AI43" i="15"/>
  <c r="AI42" i="15"/>
  <c r="AI41" i="15"/>
  <c r="AI40" i="15"/>
  <c r="AI39" i="15"/>
  <c r="AI38" i="15"/>
  <c r="AI37" i="15"/>
  <c r="AI36" i="15"/>
  <c r="AI35" i="15"/>
  <c r="AI34" i="15"/>
  <c r="AI33" i="15"/>
  <c r="AI32" i="15"/>
  <c r="AI31" i="15"/>
  <c r="AI30" i="15"/>
  <c r="AI29" i="15"/>
  <c r="AI28" i="15"/>
  <c r="AI27" i="15"/>
  <c r="AI26" i="15"/>
  <c r="AI25" i="15"/>
  <c r="AI24" i="15"/>
  <c r="AI23" i="15"/>
  <c r="AI22" i="15"/>
  <c r="AI21" i="15"/>
  <c r="AI20" i="15"/>
  <c r="AH19" i="15"/>
  <c r="X15" i="32" s="1"/>
  <c r="AG19" i="15"/>
  <c r="W15" i="32" s="1"/>
  <c r="AI18" i="15"/>
  <c r="AI17" i="15"/>
  <c r="AI16" i="15"/>
  <c r="AI15" i="15"/>
  <c r="AI14" i="15"/>
  <c r="AI13" i="15"/>
  <c r="AI12" i="15"/>
  <c r="AI11" i="15"/>
  <c r="AI10" i="15"/>
  <c r="AI9" i="15"/>
  <c r="AI8" i="15"/>
  <c r="AG7" i="15"/>
  <c r="W9" i="32" s="1"/>
  <c r="W15" i="22" s="1"/>
  <c r="AC49" i="15"/>
  <c r="AC48" i="15"/>
  <c r="AC47" i="15"/>
  <c r="AC46" i="15"/>
  <c r="AC45" i="15"/>
  <c r="AC44" i="15"/>
  <c r="AC43" i="15"/>
  <c r="AC42" i="15"/>
  <c r="AC41" i="15"/>
  <c r="AC40" i="15"/>
  <c r="AC39" i="15"/>
  <c r="AC38" i="15"/>
  <c r="AC37" i="15"/>
  <c r="AC36" i="15"/>
  <c r="AC35" i="15"/>
  <c r="AC34" i="15"/>
  <c r="AC33" i="15"/>
  <c r="AC32" i="15"/>
  <c r="AC31" i="15"/>
  <c r="AC30" i="15"/>
  <c r="AC29" i="15"/>
  <c r="AC28" i="15"/>
  <c r="AC27" i="15"/>
  <c r="AC26" i="15"/>
  <c r="AC25" i="15"/>
  <c r="AC24" i="15"/>
  <c r="AC23" i="15"/>
  <c r="AC22" i="15"/>
  <c r="AC21" i="15"/>
  <c r="AC20" i="15"/>
  <c r="AB19" i="15"/>
  <c r="T15" i="32" s="1"/>
  <c r="AA19" i="15"/>
  <c r="S15" i="32" s="1"/>
  <c r="AC18" i="15"/>
  <c r="AC17" i="15"/>
  <c r="AC16" i="15"/>
  <c r="AC15" i="15"/>
  <c r="AC14" i="15"/>
  <c r="AC13" i="15"/>
  <c r="AC12" i="15"/>
  <c r="AC11" i="15"/>
  <c r="AC10" i="15"/>
  <c r="AC9" i="15"/>
  <c r="AC8" i="15"/>
  <c r="AA7" i="15"/>
  <c r="S9" i="32" s="1"/>
  <c r="S15" i="22" s="1"/>
  <c r="W49" i="15"/>
  <c r="W48" i="15"/>
  <c r="W47" i="15"/>
  <c r="W46" i="15"/>
  <c r="W45" i="15"/>
  <c r="W44" i="15"/>
  <c r="W43" i="15"/>
  <c r="W42" i="15"/>
  <c r="W41" i="15"/>
  <c r="W40" i="15"/>
  <c r="W39" i="15"/>
  <c r="W38" i="15"/>
  <c r="W37" i="15"/>
  <c r="W36" i="15"/>
  <c r="W35" i="15"/>
  <c r="W34" i="15"/>
  <c r="W33" i="15"/>
  <c r="W32" i="15"/>
  <c r="W31" i="15"/>
  <c r="W30" i="15"/>
  <c r="W29" i="15"/>
  <c r="W28" i="15"/>
  <c r="W27" i="15"/>
  <c r="W26" i="15"/>
  <c r="W25" i="15"/>
  <c r="W24" i="15"/>
  <c r="W23" i="15"/>
  <c r="W22" i="15"/>
  <c r="W21" i="15"/>
  <c r="W20" i="15"/>
  <c r="V19" i="15"/>
  <c r="P15" i="32" s="1"/>
  <c r="U19" i="15"/>
  <c r="O15" i="32" s="1"/>
  <c r="W18" i="15"/>
  <c r="W17" i="15"/>
  <c r="W16" i="15"/>
  <c r="W15" i="15"/>
  <c r="W14" i="15"/>
  <c r="W13" i="15"/>
  <c r="W12" i="15"/>
  <c r="W11" i="15"/>
  <c r="W10" i="15"/>
  <c r="W9" i="15"/>
  <c r="W8" i="15"/>
  <c r="U7" i="15"/>
  <c r="O9" i="32" s="1"/>
  <c r="O15" i="22" s="1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P19" i="15"/>
  <c r="L15" i="32" s="1"/>
  <c r="O19" i="15"/>
  <c r="K15" i="32" s="1"/>
  <c r="Q18" i="15"/>
  <c r="Q17" i="15"/>
  <c r="Q16" i="15"/>
  <c r="Q15" i="15"/>
  <c r="Q14" i="15"/>
  <c r="Q13" i="15"/>
  <c r="Q12" i="15"/>
  <c r="Q11" i="15"/>
  <c r="Q10" i="15"/>
  <c r="Q9" i="15"/>
  <c r="Q8" i="15"/>
  <c r="O7" i="15"/>
  <c r="K9" i="32" s="1"/>
  <c r="K15" i="22" s="1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J19" i="15"/>
  <c r="H15" i="32" s="1"/>
  <c r="I19" i="15"/>
  <c r="G15" i="32" s="1"/>
  <c r="K18" i="15"/>
  <c r="K17" i="15"/>
  <c r="K16" i="15"/>
  <c r="K15" i="15"/>
  <c r="K14" i="15"/>
  <c r="K13" i="15"/>
  <c r="K12" i="15"/>
  <c r="K11" i="15"/>
  <c r="K10" i="15"/>
  <c r="K9" i="15"/>
  <c r="K8" i="15"/>
  <c r="I7" i="15"/>
  <c r="G9" i="32" s="1"/>
  <c r="G15" i="22" s="1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G19" i="15"/>
  <c r="F15" i="32" s="1"/>
  <c r="F19" i="15"/>
  <c r="E15" i="32" s="1"/>
  <c r="H18" i="15"/>
  <c r="H17" i="15"/>
  <c r="H16" i="15"/>
  <c r="H15" i="15"/>
  <c r="H14" i="15"/>
  <c r="H13" i="15"/>
  <c r="H12" i="15"/>
  <c r="H11" i="15"/>
  <c r="H10" i="15"/>
  <c r="H9" i="15"/>
  <c r="H8" i="15"/>
  <c r="F7" i="15"/>
  <c r="E9" i="32" s="1"/>
  <c r="E15" i="22" s="1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9" i="15"/>
  <c r="E10" i="15"/>
  <c r="E11" i="15"/>
  <c r="E12" i="15"/>
  <c r="E13" i="15"/>
  <c r="E14" i="15"/>
  <c r="E15" i="15"/>
  <c r="E16" i="15"/>
  <c r="E17" i="15"/>
  <c r="E18" i="15"/>
  <c r="E8" i="15"/>
  <c r="E20" i="15"/>
  <c r="D19" i="15"/>
  <c r="D15" i="32" s="1"/>
  <c r="C19" i="15"/>
  <c r="C15" i="32" s="1"/>
  <c r="C7" i="15"/>
  <c r="C9" i="32" s="1"/>
  <c r="C15" i="22" s="1"/>
  <c r="AJ5" i="15"/>
  <c r="AG5" i="15"/>
  <c r="AD5" i="15"/>
  <c r="AA5" i="15"/>
  <c r="X5" i="15"/>
  <c r="U5" i="15"/>
  <c r="R5" i="15"/>
  <c r="O5" i="15"/>
  <c r="L5" i="15"/>
  <c r="I5" i="15"/>
  <c r="F5" i="15"/>
  <c r="C5" i="15"/>
  <c r="AO9" i="14"/>
  <c r="AO10" i="14"/>
  <c r="AO11" i="14"/>
  <c r="AO12" i="14"/>
  <c r="AO13" i="14"/>
  <c r="AO14" i="14"/>
  <c r="AO16" i="14"/>
  <c r="AO19" i="14"/>
  <c r="AO20" i="14"/>
  <c r="AO21" i="14"/>
  <c r="AO22" i="14"/>
  <c r="AO24" i="14"/>
  <c r="AO26" i="14"/>
  <c r="AO27" i="14"/>
  <c r="AO32" i="14"/>
  <c r="AO33" i="14"/>
  <c r="AO34" i="14"/>
  <c r="AO35" i="14"/>
  <c r="AO36" i="14"/>
  <c r="AO37" i="14"/>
  <c r="AO38" i="14"/>
  <c r="AO39" i="14"/>
  <c r="AO40" i="14"/>
  <c r="AO41" i="14"/>
  <c r="AO42" i="14"/>
  <c r="AO43" i="14"/>
  <c r="AO44" i="14"/>
  <c r="AO45" i="14"/>
  <c r="AO46" i="14"/>
  <c r="AO47" i="14"/>
  <c r="AM9" i="14"/>
  <c r="AM10" i="14"/>
  <c r="AM11" i="14"/>
  <c r="AM12" i="14"/>
  <c r="AM13" i="14"/>
  <c r="AM14" i="14"/>
  <c r="AM16" i="14"/>
  <c r="AM19" i="14"/>
  <c r="AM20" i="14"/>
  <c r="AM21" i="14"/>
  <c r="AM22" i="14"/>
  <c r="AM24" i="14"/>
  <c r="AM26" i="14"/>
  <c r="AM27" i="14"/>
  <c r="AM32" i="14"/>
  <c r="AM33" i="14"/>
  <c r="AM34" i="14"/>
  <c r="AM35" i="14"/>
  <c r="AM36" i="14"/>
  <c r="AM37" i="14"/>
  <c r="AM38" i="14"/>
  <c r="AM39" i="14"/>
  <c r="AM40" i="14"/>
  <c r="AM41" i="14"/>
  <c r="AM42" i="14"/>
  <c r="AM43" i="14"/>
  <c r="AM44" i="14"/>
  <c r="AM45" i="14"/>
  <c r="AM46" i="14"/>
  <c r="AM47" i="14"/>
  <c r="AJ5" i="14"/>
  <c r="AG5" i="14"/>
  <c r="AD5" i="14"/>
  <c r="AA5" i="14"/>
  <c r="X5" i="14"/>
  <c r="U5" i="14"/>
  <c r="R5" i="14"/>
  <c r="O5" i="14"/>
  <c r="L5" i="14"/>
  <c r="I5" i="14"/>
  <c r="F5" i="14"/>
  <c r="AK48" i="14"/>
  <c r="AJ48" i="14"/>
  <c r="AH48" i="14"/>
  <c r="AG48" i="14"/>
  <c r="AL47" i="14"/>
  <c r="AI47" i="14"/>
  <c r="AL46" i="14"/>
  <c r="AI46" i="14"/>
  <c r="AL45" i="14"/>
  <c r="AI45" i="14"/>
  <c r="AL44" i="14"/>
  <c r="AI44" i="14"/>
  <c r="AL43" i="14"/>
  <c r="AI43" i="14"/>
  <c r="AL42" i="14"/>
  <c r="AI42" i="14"/>
  <c r="AL41" i="14"/>
  <c r="AI41" i="14"/>
  <c r="AL40" i="14"/>
  <c r="AI40" i="14"/>
  <c r="AL39" i="14"/>
  <c r="AI39" i="14"/>
  <c r="AL38" i="14"/>
  <c r="AI38" i="14"/>
  <c r="AL37" i="14"/>
  <c r="AI37" i="14"/>
  <c r="AL36" i="14"/>
  <c r="AI36" i="14"/>
  <c r="AL35" i="14"/>
  <c r="AI35" i="14"/>
  <c r="AL34" i="14"/>
  <c r="AI34" i="14"/>
  <c r="AL33" i="14"/>
  <c r="AI33" i="14"/>
  <c r="AL32" i="14"/>
  <c r="AI32" i="14"/>
  <c r="AK28" i="14"/>
  <c r="AJ28" i="14"/>
  <c r="AH28" i="14"/>
  <c r="AG28" i="14"/>
  <c r="AL27" i="14"/>
  <c r="AI27" i="14"/>
  <c r="AL26" i="14"/>
  <c r="AI26" i="14"/>
  <c r="AL24" i="14"/>
  <c r="AI24" i="14"/>
  <c r="AK23" i="14"/>
  <c r="AJ23" i="14"/>
  <c r="AJ25" i="14" s="1"/>
  <c r="AH23" i="14"/>
  <c r="AG23" i="14"/>
  <c r="AG25" i="14" s="1"/>
  <c r="AL22" i="14"/>
  <c r="AI22" i="14"/>
  <c r="AL21" i="14"/>
  <c r="AI21" i="14"/>
  <c r="AL20" i="14"/>
  <c r="AI20" i="14"/>
  <c r="AL19" i="14"/>
  <c r="AI19" i="14"/>
  <c r="AL16" i="14"/>
  <c r="AI16" i="14"/>
  <c r="AL14" i="14"/>
  <c r="AI14" i="14"/>
  <c r="AL13" i="14"/>
  <c r="AI13" i="14"/>
  <c r="AL12" i="14"/>
  <c r="AI12" i="14"/>
  <c r="AL11" i="14"/>
  <c r="AI11" i="14"/>
  <c r="AL10" i="14"/>
  <c r="AI10" i="14"/>
  <c r="AL9" i="14"/>
  <c r="AI9" i="14"/>
  <c r="AK8" i="14"/>
  <c r="M18" i="28" s="1"/>
  <c r="AJ8" i="14"/>
  <c r="AH8" i="14"/>
  <c r="M17" i="28" s="1"/>
  <c r="AG8" i="14"/>
  <c r="AE48" i="14"/>
  <c r="AD48" i="14"/>
  <c r="AB48" i="14"/>
  <c r="AA48" i="14"/>
  <c r="AF47" i="14"/>
  <c r="AC47" i="14"/>
  <c r="AF46" i="14"/>
  <c r="AC46" i="14"/>
  <c r="AF45" i="14"/>
  <c r="AC45" i="14"/>
  <c r="AF44" i="14"/>
  <c r="AC44" i="14"/>
  <c r="AF43" i="14"/>
  <c r="AC43" i="14"/>
  <c r="AF42" i="14"/>
  <c r="AC42" i="14"/>
  <c r="AF41" i="14"/>
  <c r="AC41" i="14"/>
  <c r="AF40" i="14"/>
  <c r="AC40" i="14"/>
  <c r="AF39" i="14"/>
  <c r="AC39" i="14"/>
  <c r="AF38" i="14"/>
  <c r="AC38" i="14"/>
  <c r="AF37" i="14"/>
  <c r="AC37" i="14"/>
  <c r="AF36" i="14"/>
  <c r="AC36" i="14"/>
  <c r="AF35" i="14"/>
  <c r="AC35" i="14"/>
  <c r="AF34" i="14"/>
  <c r="AC34" i="14"/>
  <c r="AF33" i="14"/>
  <c r="AC33" i="14"/>
  <c r="AF32" i="14"/>
  <c r="AC32" i="14"/>
  <c r="AE28" i="14"/>
  <c r="AD28" i="14"/>
  <c r="AB28" i="14"/>
  <c r="AA28" i="14"/>
  <c r="AF27" i="14"/>
  <c r="AC27" i="14"/>
  <c r="AF26" i="14"/>
  <c r="AC26" i="14"/>
  <c r="AF24" i="14"/>
  <c r="AC24" i="14"/>
  <c r="AE23" i="14"/>
  <c r="AD23" i="14"/>
  <c r="AD25" i="14" s="1"/>
  <c r="AB23" i="14"/>
  <c r="AA23" i="14"/>
  <c r="AA25" i="14" s="1"/>
  <c r="AF22" i="14"/>
  <c r="AC22" i="14"/>
  <c r="AF21" i="14"/>
  <c r="AC21" i="14"/>
  <c r="AF20" i="14"/>
  <c r="AC20" i="14"/>
  <c r="AF19" i="14"/>
  <c r="AC19" i="14"/>
  <c r="AF16" i="14"/>
  <c r="AC16" i="14"/>
  <c r="AF14" i="14"/>
  <c r="AC14" i="14"/>
  <c r="AF13" i="14"/>
  <c r="AC13" i="14"/>
  <c r="AF12" i="14"/>
  <c r="AC12" i="14"/>
  <c r="AF11" i="14"/>
  <c r="AC11" i="14"/>
  <c r="AF10" i="14"/>
  <c r="AC10" i="14"/>
  <c r="AF9" i="14"/>
  <c r="AC9" i="14"/>
  <c r="AE8" i="14"/>
  <c r="M16" i="28" s="1"/>
  <c r="AD8" i="14"/>
  <c r="AB8" i="14"/>
  <c r="M15" i="28" s="1"/>
  <c r="AA8" i="14"/>
  <c r="Y48" i="14"/>
  <c r="X48" i="14"/>
  <c r="V48" i="14"/>
  <c r="U48" i="14"/>
  <c r="Z47" i="14"/>
  <c r="W47" i="14"/>
  <c r="Z46" i="14"/>
  <c r="W46" i="14"/>
  <c r="Z45" i="14"/>
  <c r="W45" i="14"/>
  <c r="Z44" i="14"/>
  <c r="W44" i="14"/>
  <c r="Z43" i="14"/>
  <c r="W43" i="14"/>
  <c r="Z42" i="14"/>
  <c r="W42" i="14"/>
  <c r="Z41" i="14"/>
  <c r="W41" i="14"/>
  <c r="Z40" i="14"/>
  <c r="W40" i="14"/>
  <c r="Z39" i="14"/>
  <c r="W39" i="14"/>
  <c r="Z38" i="14"/>
  <c r="W38" i="14"/>
  <c r="Z37" i="14"/>
  <c r="W37" i="14"/>
  <c r="Z36" i="14"/>
  <c r="W36" i="14"/>
  <c r="Z35" i="14"/>
  <c r="W35" i="14"/>
  <c r="Z34" i="14"/>
  <c r="W34" i="14"/>
  <c r="Z33" i="14"/>
  <c r="W33" i="14"/>
  <c r="Z32" i="14"/>
  <c r="W32" i="14"/>
  <c r="Y28" i="14"/>
  <c r="X28" i="14"/>
  <c r="V28" i="14"/>
  <c r="U28" i="14"/>
  <c r="Z27" i="14"/>
  <c r="W27" i="14"/>
  <c r="Z26" i="14"/>
  <c r="W26" i="14"/>
  <c r="Z24" i="14"/>
  <c r="W24" i="14"/>
  <c r="Y23" i="14"/>
  <c r="X23" i="14"/>
  <c r="X25" i="14" s="1"/>
  <c r="V23" i="14"/>
  <c r="V25" i="14" s="1"/>
  <c r="U23" i="14"/>
  <c r="U25" i="14" s="1"/>
  <c r="Z22" i="14"/>
  <c r="W22" i="14"/>
  <c r="Z21" i="14"/>
  <c r="W21" i="14"/>
  <c r="Z20" i="14"/>
  <c r="W20" i="14"/>
  <c r="Z19" i="14"/>
  <c r="W19" i="14"/>
  <c r="Z16" i="14"/>
  <c r="W16" i="14"/>
  <c r="Z14" i="14"/>
  <c r="W14" i="14"/>
  <c r="Z13" i="14"/>
  <c r="W13" i="14"/>
  <c r="Z12" i="14"/>
  <c r="W12" i="14"/>
  <c r="Z11" i="14"/>
  <c r="W11" i="14"/>
  <c r="Z10" i="14"/>
  <c r="W10" i="14"/>
  <c r="Z9" i="14"/>
  <c r="W9" i="14"/>
  <c r="Y8" i="14"/>
  <c r="M14" i="28" s="1"/>
  <c r="X8" i="14"/>
  <c r="V8" i="14"/>
  <c r="M13" i="28" s="1"/>
  <c r="U8" i="14"/>
  <c r="S48" i="14"/>
  <c r="R48" i="14"/>
  <c r="P48" i="14"/>
  <c r="O48" i="14"/>
  <c r="T47" i="14"/>
  <c r="Q47" i="14"/>
  <c r="T46" i="14"/>
  <c r="Q46" i="14"/>
  <c r="T45" i="14"/>
  <c r="Q45" i="14"/>
  <c r="T44" i="14"/>
  <c r="Q44" i="14"/>
  <c r="T43" i="14"/>
  <c r="Q43" i="14"/>
  <c r="T42" i="14"/>
  <c r="Q42" i="14"/>
  <c r="T41" i="14"/>
  <c r="Q41" i="14"/>
  <c r="T40" i="14"/>
  <c r="Q40" i="14"/>
  <c r="T39" i="14"/>
  <c r="Q39" i="14"/>
  <c r="T38" i="14"/>
  <c r="Q38" i="14"/>
  <c r="T37" i="14"/>
  <c r="Q37" i="14"/>
  <c r="T36" i="14"/>
  <c r="Q36" i="14"/>
  <c r="T35" i="14"/>
  <c r="Q35" i="14"/>
  <c r="T34" i="14"/>
  <c r="Q34" i="14"/>
  <c r="T33" i="14"/>
  <c r="Q33" i="14"/>
  <c r="T32" i="14"/>
  <c r="Q32" i="14"/>
  <c r="S28" i="14"/>
  <c r="R28" i="14"/>
  <c r="P28" i="14"/>
  <c r="O28" i="14"/>
  <c r="T27" i="14"/>
  <c r="Q27" i="14"/>
  <c r="T26" i="14"/>
  <c r="Q26" i="14"/>
  <c r="T24" i="14"/>
  <c r="Q24" i="14"/>
  <c r="S23" i="14"/>
  <c r="R23" i="14"/>
  <c r="R25" i="14" s="1"/>
  <c r="P23" i="14"/>
  <c r="O23" i="14"/>
  <c r="O25" i="14" s="1"/>
  <c r="T22" i="14"/>
  <c r="Q22" i="14"/>
  <c r="T21" i="14"/>
  <c r="Q21" i="14"/>
  <c r="T20" i="14"/>
  <c r="Q20" i="14"/>
  <c r="T19" i="14"/>
  <c r="Q19" i="14"/>
  <c r="T16" i="14"/>
  <c r="Q16" i="14"/>
  <c r="T14" i="14"/>
  <c r="Q14" i="14"/>
  <c r="T13" i="14"/>
  <c r="Q13" i="14"/>
  <c r="T12" i="14"/>
  <c r="Q12" i="14"/>
  <c r="T11" i="14"/>
  <c r="Q11" i="14"/>
  <c r="T10" i="14"/>
  <c r="Q10" i="14"/>
  <c r="T9" i="14"/>
  <c r="Q9" i="14"/>
  <c r="S8" i="14"/>
  <c r="M12" i="28" s="1"/>
  <c r="R8" i="14"/>
  <c r="P8" i="14"/>
  <c r="M11" i="28" s="1"/>
  <c r="O8" i="14"/>
  <c r="M48" i="14"/>
  <c r="L48" i="14"/>
  <c r="J48" i="14"/>
  <c r="I48" i="14"/>
  <c r="N47" i="14"/>
  <c r="K47" i="14"/>
  <c r="N46" i="14"/>
  <c r="K46" i="14"/>
  <c r="N45" i="14"/>
  <c r="K45" i="14"/>
  <c r="N44" i="14"/>
  <c r="K44" i="14"/>
  <c r="N43" i="14"/>
  <c r="K43" i="14"/>
  <c r="N42" i="14"/>
  <c r="K42" i="14"/>
  <c r="N41" i="14"/>
  <c r="K41" i="14"/>
  <c r="N40" i="14"/>
  <c r="K40" i="14"/>
  <c r="N39" i="14"/>
  <c r="K39" i="14"/>
  <c r="N38" i="14"/>
  <c r="K38" i="14"/>
  <c r="N37" i="14"/>
  <c r="K37" i="14"/>
  <c r="N36" i="14"/>
  <c r="K36" i="14"/>
  <c r="N35" i="14"/>
  <c r="K35" i="14"/>
  <c r="N34" i="14"/>
  <c r="K34" i="14"/>
  <c r="N33" i="14"/>
  <c r="K33" i="14"/>
  <c r="N32" i="14"/>
  <c r="K32" i="14"/>
  <c r="M28" i="14"/>
  <c r="L28" i="14"/>
  <c r="J28" i="14"/>
  <c r="I28" i="14"/>
  <c r="N27" i="14"/>
  <c r="K27" i="14"/>
  <c r="N26" i="14"/>
  <c r="K26" i="14"/>
  <c r="N24" i="14"/>
  <c r="K24" i="14"/>
  <c r="M23" i="14"/>
  <c r="L23" i="14"/>
  <c r="L25" i="14" s="1"/>
  <c r="J23" i="14"/>
  <c r="I23" i="14"/>
  <c r="I25" i="14" s="1"/>
  <c r="N22" i="14"/>
  <c r="K22" i="14"/>
  <c r="N21" i="14"/>
  <c r="K21" i="14"/>
  <c r="N20" i="14"/>
  <c r="K20" i="14"/>
  <c r="N19" i="14"/>
  <c r="K19" i="14"/>
  <c r="N16" i="14"/>
  <c r="K16" i="14"/>
  <c r="N14" i="14"/>
  <c r="K14" i="14"/>
  <c r="N13" i="14"/>
  <c r="K13" i="14"/>
  <c r="N12" i="14"/>
  <c r="K12" i="14"/>
  <c r="N11" i="14"/>
  <c r="K11" i="14"/>
  <c r="N10" i="14"/>
  <c r="K10" i="14"/>
  <c r="N9" i="14"/>
  <c r="K9" i="14"/>
  <c r="M8" i="14"/>
  <c r="M10" i="28" s="1"/>
  <c r="L8" i="14"/>
  <c r="J8" i="14"/>
  <c r="M9" i="28" s="1"/>
  <c r="I8" i="14"/>
  <c r="G48" i="14"/>
  <c r="F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G28" i="14"/>
  <c r="F28" i="14"/>
  <c r="H27" i="14"/>
  <c r="H26" i="14"/>
  <c r="H24" i="14"/>
  <c r="G23" i="14"/>
  <c r="G25" i="14" s="1"/>
  <c r="F23" i="14"/>
  <c r="F25" i="14" s="1"/>
  <c r="H22" i="14"/>
  <c r="H21" i="14"/>
  <c r="H20" i="14"/>
  <c r="H19" i="14"/>
  <c r="H16" i="14"/>
  <c r="H14" i="14"/>
  <c r="H13" i="14"/>
  <c r="H12" i="14"/>
  <c r="H11" i="14"/>
  <c r="H10" i="14"/>
  <c r="H9" i="14"/>
  <c r="G8" i="14"/>
  <c r="M8" i="28" s="1"/>
  <c r="F8" i="14"/>
  <c r="E33" i="14"/>
  <c r="E34" i="14"/>
  <c r="E35" i="14"/>
  <c r="E36" i="14"/>
  <c r="E37" i="14"/>
  <c r="E38" i="14"/>
  <c r="AQ38" i="14" s="1"/>
  <c r="E39" i="14"/>
  <c r="E40" i="14"/>
  <c r="E41" i="14"/>
  <c r="E42" i="14"/>
  <c r="E43" i="14"/>
  <c r="E44" i="14"/>
  <c r="E45" i="14"/>
  <c r="E46" i="14"/>
  <c r="AQ46" i="14" s="1"/>
  <c r="E47" i="14"/>
  <c r="E32" i="14"/>
  <c r="E20" i="14"/>
  <c r="E21" i="14"/>
  <c r="E22" i="14"/>
  <c r="E24" i="14"/>
  <c r="E26" i="14"/>
  <c r="E27" i="14"/>
  <c r="E19" i="14"/>
  <c r="E16" i="14"/>
  <c r="AL20" i="13"/>
  <c r="AI20" i="13"/>
  <c r="AF20" i="13"/>
  <c r="AC20" i="13"/>
  <c r="Z20" i="13"/>
  <c r="W20" i="13"/>
  <c r="T20" i="13"/>
  <c r="Q20" i="13"/>
  <c r="N20" i="13"/>
  <c r="K20" i="13"/>
  <c r="H20" i="13"/>
  <c r="E10" i="14"/>
  <c r="E11" i="14"/>
  <c r="E12" i="14"/>
  <c r="E13" i="14"/>
  <c r="E14" i="14"/>
  <c r="E9" i="14"/>
  <c r="D28" i="14"/>
  <c r="D23" i="14"/>
  <c r="D25" i="14" s="1"/>
  <c r="D8" i="14"/>
  <c r="M7" i="28" s="1"/>
  <c r="C48" i="14"/>
  <c r="C28" i="14"/>
  <c r="C23" i="14"/>
  <c r="C25" i="14" s="1"/>
  <c r="C8" i="14"/>
  <c r="C5" i="14"/>
  <c r="AO58" i="13"/>
  <c r="AM58" i="13"/>
  <c r="AO57" i="13"/>
  <c r="AM57" i="13"/>
  <c r="AO56" i="13"/>
  <c r="AM56" i="13"/>
  <c r="AO55" i="13"/>
  <c r="AM55" i="13"/>
  <c r="AO54" i="13"/>
  <c r="AM54" i="13"/>
  <c r="AO53" i="13"/>
  <c r="AM53" i="13"/>
  <c r="AO52" i="13"/>
  <c r="AM52" i="13"/>
  <c r="AO51" i="13"/>
  <c r="AM51" i="13"/>
  <c r="AO50" i="13"/>
  <c r="AM50" i="13"/>
  <c r="AO49" i="13"/>
  <c r="AM49" i="13"/>
  <c r="AO48" i="13"/>
  <c r="AM48" i="13"/>
  <c r="AO47" i="13"/>
  <c r="AM47" i="13"/>
  <c r="AO46" i="13"/>
  <c r="AM46" i="13"/>
  <c r="AO45" i="13"/>
  <c r="AM45" i="13"/>
  <c r="AO44" i="13"/>
  <c r="AM44" i="13"/>
  <c r="AO43" i="13"/>
  <c r="AM43" i="13"/>
  <c r="AO42" i="13"/>
  <c r="AM42" i="13"/>
  <c r="AO37" i="13"/>
  <c r="AM37" i="13"/>
  <c r="AO36" i="13"/>
  <c r="AM36" i="13"/>
  <c r="AO34" i="13"/>
  <c r="AM34" i="13"/>
  <c r="AO32" i="13"/>
  <c r="AM32" i="13"/>
  <c r="AO31" i="13"/>
  <c r="AM31" i="13"/>
  <c r="AO30" i="13"/>
  <c r="AM30" i="13"/>
  <c r="AO29" i="13"/>
  <c r="AM29" i="13"/>
  <c r="AO28" i="13"/>
  <c r="AM28" i="13"/>
  <c r="AO25" i="13"/>
  <c r="AM25" i="13"/>
  <c r="AO24" i="13"/>
  <c r="AM24" i="13"/>
  <c r="AO22" i="13"/>
  <c r="AQ22" i="13" s="1"/>
  <c r="AM22" i="13"/>
  <c r="AO20" i="13"/>
  <c r="AM20" i="13"/>
  <c r="AO19" i="13"/>
  <c r="AM19" i="13"/>
  <c r="AO18" i="13"/>
  <c r="AM18" i="13"/>
  <c r="AO17" i="13"/>
  <c r="AM17" i="13"/>
  <c r="AO16" i="13"/>
  <c r="AM16" i="13"/>
  <c r="AO15" i="13"/>
  <c r="AM15" i="13"/>
  <c r="AO13" i="13"/>
  <c r="AM13" i="13"/>
  <c r="AO12" i="13"/>
  <c r="AM12" i="13"/>
  <c r="AO11" i="13"/>
  <c r="AM11" i="13"/>
  <c r="AO10" i="13"/>
  <c r="AM10" i="13"/>
  <c r="AO9" i="13"/>
  <c r="AM9" i="13"/>
  <c r="AJ5" i="13"/>
  <c r="AG5" i="13"/>
  <c r="AD5" i="13"/>
  <c r="AA5" i="13"/>
  <c r="X5" i="13"/>
  <c r="U5" i="13"/>
  <c r="R5" i="13"/>
  <c r="O5" i="13"/>
  <c r="L5" i="13"/>
  <c r="I5" i="13"/>
  <c r="F5" i="13"/>
  <c r="AK59" i="13"/>
  <c r="AJ59" i="13"/>
  <c r="AL58" i="13"/>
  <c r="AL57" i="13"/>
  <c r="AL56" i="13"/>
  <c r="AL55" i="13"/>
  <c r="AL54" i="13"/>
  <c r="AL53" i="13"/>
  <c r="AL52" i="13"/>
  <c r="AL51" i="13"/>
  <c r="AL50" i="13"/>
  <c r="AL49" i="13"/>
  <c r="AL48" i="13"/>
  <c r="AL47" i="13"/>
  <c r="AL46" i="13"/>
  <c r="AL45" i="13"/>
  <c r="AL44" i="13"/>
  <c r="AL43" i="13"/>
  <c r="AL42" i="13"/>
  <c r="AK38" i="13"/>
  <c r="AJ38" i="13"/>
  <c r="AL37" i="13"/>
  <c r="AL36" i="13"/>
  <c r="AL34" i="13"/>
  <c r="AK33" i="13"/>
  <c r="AK35" i="13" s="1"/>
  <c r="AJ33" i="13"/>
  <c r="AJ35" i="13" s="1"/>
  <c r="AL32" i="13"/>
  <c r="AL31" i="13"/>
  <c r="AL30" i="13"/>
  <c r="AL29" i="13"/>
  <c r="AL28" i="13"/>
  <c r="AK26" i="13"/>
  <c r="AJ26" i="13"/>
  <c r="AL25" i="13"/>
  <c r="AL24" i="13"/>
  <c r="AL19" i="13"/>
  <c r="AL18" i="13"/>
  <c r="AL17" i="13"/>
  <c r="AL16" i="13"/>
  <c r="AL15" i="13"/>
  <c r="AK14" i="13"/>
  <c r="AJ14" i="13"/>
  <c r="AL13" i="13"/>
  <c r="AL12" i="13"/>
  <c r="AL11" i="13"/>
  <c r="AL10" i="13"/>
  <c r="AL9" i="13"/>
  <c r="AK8" i="13"/>
  <c r="AJ8" i="13"/>
  <c r="AH59" i="13"/>
  <c r="AG59" i="13"/>
  <c r="AI58" i="13"/>
  <c r="AI57" i="13"/>
  <c r="AI56" i="13"/>
  <c r="AI55" i="13"/>
  <c r="AI54" i="13"/>
  <c r="AI53" i="13"/>
  <c r="AI52" i="13"/>
  <c r="AI51" i="13"/>
  <c r="AI50" i="13"/>
  <c r="AI49" i="13"/>
  <c r="AI48" i="13"/>
  <c r="AI47" i="13"/>
  <c r="AI46" i="13"/>
  <c r="AI45" i="13"/>
  <c r="AI44" i="13"/>
  <c r="AI43" i="13"/>
  <c r="AI42" i="13"/>
  <c r="AH38" i="13"/>
  <c r="AG38" i="13"/>
  <c r="AI37" i="13"/>
  <c r="AI36" i="13"/>
  <c r="AI34" i="13"/>
  <c r="AH33" i="13"/>
  <c r="AH35" i="13" s="1"/>
  <c r="AG33" i="13"/>
  <c r="AG35" i="13" s="1"/>
  <c r="AI32" i="13"/>
  <c r="AI31" i="13"/>
  <c r="AI30" i="13"/>
  <c r="AI29" i="13"/>
  <c r="AI28" i="13"/>
  <c r="AH26" i="13"/>
  <c r="AG26" i="13"/>
  <c r="AI25" i="13"/>
  <c r="AI24" i="13"/>
  <c r="AI19" i="13"/>
  <c r="AI18" i="13"/>
  <c r="AI17" i="13"/>
  <c r="AI16" i="13"/>
  <c r="AI15" i="13"/>
  <c r="AH14" i="13"/>
  <c r="AG14" i="13"/>
  <c r="AI13" i="13"/>
  <c r="AI12" i="13"/>
  <c r="AI11" i="13"/>
  <c r="AI10" i="13"/>
  <c r="AI9" i="13"/>
  <c r="AH8" i="13"/>
  <c r="AG8" i="13"/>
  <c r="AE59" i="13"/>
  <c r="AD59" i="13"/>
  <c r="AF58" i="13"/>
  <c r="AF57" i="13"/>
  <c r="AF56" i="13"/>
  <c r="AF55" i="13"/>
  <c r="AF54" i="13"/>
  <c r="AF53" i="13"/>
  <c r="AF52" i="13"/>
  <c r="AF51" i="13"/>
  <c r="AF50" i="13"/>
  <c r="AF49" i="13"/>
  <c r="AF48" i="13"/>
  <c r="AF47" i="13"/>
  <c r="AF46" i="13"/>
  <c r="AF45" i="13"/>
  <c r="AF44" i="13"/>
  <c r="AF43" i="13"/>
  <c r="AF42" i="13"/>
  <c r="AE38" i="13"/>
  <c r="AD38" i="13"/>
  <c r="AF37" i="13"/>
  <c r="AF36" i="13"/>
  <c r="AF34" i="13"/>
  <c r="AE33" i="13"/>
  <c r="AE35" i="13" s="1"/>
  <c r="AD33" i="13"/>
  <c r="AD35" i="13" s="1"/>
  <c r="AF32" i="13"/>
  <c r="AF31" i="13"/>
  <c r="AF30" i="13"/>
  <c r="AF29" i="13"/>
  <c r="AF28" i="13"/>
  <c r="AE26" i="13"/>
  <c r="AD26" i="13"/>
  <c r="AF25" i="13"/>
  <c r="AF24" i="13"/>
  <c r="AF19" i="13"/>
  <c r="AF18" i="13"/>
  <c r="AF17" i="13"/>
  <c r="AF16" i="13"/>
  <c r="AF15" i="13"/>
  <c r="AE14" i="13"/>
  <c r="AD14" i="13"/>
  <c r="AF13" i="13"/>
  <c r="AF12" i="13"/>
  <c r="AF11" i="13"/>
  <c r="AF10" i="13"/>
  <c r="AF9" i="13"/>
  <c r="AE8" i="13"/>
  <c r="AE7" i="13" s="1"/>
  <c r="AD8" i="13"/>
  <c r="AB59" i="13"/>
  <c r="AA59" i="13"/>
  <c r="AC58" i="13"/>
  <c r="AC57" i="13"/>
  <c r="AC56" i="13"/>
  <c r="AC55" i="13"/>
  <c r="AC54" i="13"/>
  <c r="AC53" i="13"/>
  <c r="AC52" i="13"/>
  <c r="AC51" i="13"/>
  <c r="AC50" i="13"/>
  <c r="AC49" i="13"/>
  <c r="AC48" i="13"/>
  <c r="AC47" i="13"/>
  <c r="AC46" i="13"/>
  <c r="AC45" i="13"/>
  <c r="AC44" i="13"/>
  <c r="AC43" i="13"/>
  <c r="AC42" i="13"/>
  <c r="AB38" i="13"/>
  <c r="AA38" i="13"/>
  <c r="AC37" i="13"/>
  <c r="AC36" i="13"/>
  <c r="AC34" i="13"/>
  <c r="AB33" i="13"/>
  <c r="AB35" i="13" s="1"/>
  <c r="AA33" i="13"/>
  <c r="AA35" i="13" s="1"/>
  <c r="AC32" i="13"/>
  <c r="AC31" i="13"/>
  <c r="AC30" i="13"/>
  <c r="AC29" i="13"/>
  <c r="AC28" i="13"/>
  <c r="AB26" i="13"/>
  <c r="AA26" i="13"/>
  <c r="AC25" i="13"/>
  <c r="AC24" i="13"/>
  <c r="AC19" i="13"/>
  <c r="AC18" i="13"/>
  <c r="AC17" i="13"/>
  <c r="AC16" i="13"/>
  <c r="AC15" i="13"/>
  <c r="AB14" i="13"/>
  <c r="AA14" i="13"/>
  <c r="AC14" i="13" s="1"/>
  <c r="AC13" i="13"/>
  <c r="AC12" i="13"/>
  <c r="AC11" i="13"/>
  <c r="AC10" i="13"/>
  <c r="AC9" i="13"/>
  <c r="AB8" i="13"/>
  <c r="AA8" i="13"/>
  <c r="Y59" i="13"/>
  <c r="X59" i="13"/>
  <c r="Z58" i="13"/>
  <c r="Z57" i="13"/>
  <c r="Z56" i="13"/>
  <c r="Z55" i="13"/>
  <c r="Z54" i="13"/>
  <c r="Z53" i="13"/>
  <c r="Z52" i="13"/>
  <c r="Z51" i="13"/>
  <c r="Z50" i="13"/>
  <c r="Z49" i="13"/>
  <c r="Z48" i="13"/>
  <c r="Z47" i="13"/>
  <c r="Z46" i="13"/>
  <c r="Z45" i="13"/>
  <c r="Z44" i="13"/>
  <c r="Z43" i="13"/>
  <c r="Z42" i="13"/>
  <c r="Y38" i="13"/>
  <c r="X38" i="13"/>
  <c r="Z37" i="13"/>
  <c r="Z36" i="13"/>
  <c r="Z34" i="13"/>
  <c r="Y33" i="13"/>
  <c r="Y35" i="13" s="1"/>
  <c r="X33" i="13"/>
  <c r="X35" i="13" s="1"/>
  <c r="Z32" i="13"/>
  <c r="Z31" i="13"/>
  <c r="Z30" i="13"/>
  <c r="Z29" i="13"/>
  <c r="Z28" i="13"/>
  <c r="Y26" i="13"/>
  <c r="X26" i="13"/>
  <c r="Z25" i="13"/>
  <c r="Z24" i="13"/>
  <c r="Z19" i="13"/>
  <c r="Z18" i="13"/>
  <c r="Z17" i="13"/>
  <c r="Z16" i="13"/>
  <c r="Z15" i="13"/>
  <c r="Y14" i="13"/>
  <c r="X14" i="13"/>
  <c r="Z13" i="13"/>
  <c r="Z12" i="13"/>
  <c r="Z11" i="13"/>
  <c r="Z10" i="13"/>
  <c r="Z9" i="13"/>
  <c r="Y8" i="13"/>
  <c r="X8" i="13"/>
  <c r="V59" i="13"/>
  <c r="U59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V38" i="13"/>
  <c r="U38" i="13"/>
  <c r="W37" i="13"/>
  <c r="W36" i="13"/>
  <c r="W34" i="13"/>
  <c r="V33" i="13"/>
  <c r="V35" i="13" s="1"/>
  <c r="U33" i="13"/>
  <c r="U35" i="13" s="1"/>
  <c r="W32" i="13"/>
  <c r="W31" i="13"/>
  <c r="W30" i="13"/>
  <c r="W29" i="13"/>
  <c r="W28" i="13"/>
  <c r="V26" i="13"/>
  <c r="U26" i="13"/>
  <c r="W25" i="13"/>
  <c r="W24" i="13"/>
  <c r="W19" i="13"/>
  <c r="W18" i="13"/>
  <c r="W17" i="13"/>
  <c r="W16" i="13"/>
  <c r="W15" i="13"/>
  <c r="V14" i="13"/>
  <c r="W14" i="13" s="1"/>
  <c r="U14" i="13"/>
  <c r="W13" i="13"/>
  <c r="W12" i="13"/>
  <c r="W11" i="13"/>
  <c r="W10" i="13"/>
  <c r="W9" i="13"/>
  <c r="V8" i="13"/>
  <c r="U8" i="13"/>
  <c r="U7" i="13" s="1"/>
  <c r="S59" i="13"/>
  <c r="R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S38" i="13"/>
  <c r="R38" i="13"/>
  <c r="T37" i="13"/>
  <c r="T36" i="13"/>
  <c r="T34" i="13"/>
  <c r="S33" i="13"/>
  <c r="S35" i="13" s="1"/>
  <c r="R33" i="13"/>
  <c r="R35" i="13" s="1"/>
  <c r="T32" i="13"/>
  <c r="T31" i="13"/>
  <c r="T30" i="13"/>
  <c r="T29" i="13"/>
  <c r="T28" i="13"/>
  <c r="S26" i="13"/>
  <c r="R26" i="13"/>
  <c r="T25" i="13"/>
  <c r="T24" i="13"/>
  <c r="T19" i="13"/>
  <c r="T18" i="13"/>
  <c r="T17" i="13"/>
  <c r="T16" i="13"/>
  <c r="T15" i="13"/>
  <c r="S14" i="13"/>
  <c r="R14" i="13"/>
  <c r="T13" i="13"/>
  <c r="T12" i="13"/>
  <c r="T11" i="13"/>
  <c r="T10" i="13"/>
  <c r="T9" i="13"/>
  <c r="S8" i="13"/>
  <c r="R8" i="13"/>
  <c r="P59" i="13"/>
  <c r="O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P38" i="13"/>
  <c r="O38" i="13"/>
  <c r="Q37" i="13"/>
  <c r="Q36" i="13"/>
  <c r="Q34" i="13"/>
  <c r="P33" i="13"/>
  <c r="P35" i="13" s="1"/>
  <c r="O33" i="13"/>
  <c r="O35" i="13" s="1"/>
  <c r="Q32" i="13"/>
  <c r="Q31" i="13"/>
  <c r="Q30" i="13"/>
  <c r="Q29" i="13"/>
  <c r="Q28" i="13"/>
  <c r="P26" i="13"/>
  <c r="O26" i="13"/>
  <c r="Q25" i="13"/>
  <c r="Q24" i="13"/>
  <c r="Q19" i="13"/>
  <c r="Q18" i="13"/>
  <c r="Q17" i="13"/>
  <c r="Q16" i="13"/>
  <c r="Q15" i="13"/>
  <c r="P14" i="13"/>
  <c r="O14" i="13"/>
  <c r="Q13" i="13"/>
  <c r="Q12" i="13"/>
  <c r="Q11" i="13"/>
  <c r="Q10" i="13"/>
  <c r="Q9" i="13"/>
  <c r="P8" i="13"/>
  <c r="O8" i="13"/>
  <c r="M59" i="13"/>
  <c r="L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M38" i="13"/>
  <c r="L38" i="13"/>
  <c r="N37" i="13"/>
  <c r="N36" i="13"/>
  <c r="N34" i="13"/>
  <c r="M33" i="13"/>
  <c r="M35" i="13" s="1"/>
  <c r="L33" i="13"/>
  <c r="L35" i="13" s="1"/>
  <c r="N32" i="13"/>
  <c r="N31" i="13"/>
  <c r="N30" i="13"/>
  <c r="N29" i="13"/>
  <c r="N28" i="13"/>
  <c r="M26" i="13"/>
  <c r="L26" i="13"/>
  <c r="N25" i="13"/>
  <c r="N24" i="13"/>
  <c r="N19" i="13"/>
  <c r="N18" i="13"/>
  <c r="N17" i="13"/>
  <c r="N16" i="13"/>
  <c r="N15" i="13"/>
  <c r="M14" i="13"/>
  <c r="L14" i="13"/>
  <c r="N13" i="13"/>
  <c r="N12" i="13"/>
  <c r="N11" i="13"/>
  <c r="N10" i="13"/>
  <c r="N9" i="13"/>
  <c r="M8" i="13"/>
  <c r="L8" i="13"/>
  <c r="J59" i="13"/>
  <c r="I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J38" i="13"/>
  <c r="I38" i="13"/>
  <c r="K37" i="13"/>
  <c r="K36" i="13"/>
  <c r="K34" i="13"/>
  <c r="J33" i="13"/>
  <c r="J35" i="13" s="1"/>
  <c r="I33" i="13"/>
  <c r="I35" i="13" s="1"/>
  <c r="K32" i="13"/>
  <c r="K31" i="13"/>
  <c r="K30" i="13"/>
  <c r="K29" i="13"/>
  <c r="K28" i="13"/>
  <c r="J26" i="13"/>
  <c r="I26" i="13"/>
  <c r="K25" i="13"/>
  <c r="K24" i="13"/>
  <c r="K19" i="13"/>
  <c r="K18" i="13"/>
  <c r="K17" i="13"/>
  <c r="K16" i="13"/>
  <c r="K15" i="13"/>
  <c r="J14" i="13"/>
  <c r="I14" i="13"/>
  <c r="K13" i="13"/>
  <c r="K12" i="13"/>
  <c r="K11" i="13"/>
  <c r="K10" i="13"/>
  <c r="K9" i="13"/>
  <c r="J8" i="13"/>
  <c r="I8" i="13"/>
  <c r="G59" i="13"/>
  <c r="F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G38" i="13"/>
  <c r="F38" i="13"/>
  <c r="H37" i="13"/>
  <c r="H36" i="13"/>
  <c r="H34" i="13"/>
  <c r="G33" i="13"/>
  <c r="G35" i="13" s="1"/>
  <c r="F33" i="13"/>
  <c r="H32" i="13"/>
  <c r="H31" i="13"/>
  <c r="H30" i="13"/>
  <c r="H29" i="13"/>
  <c r="H28" i="13"/>
  <c r="G26" i="13"/>
  <c r="F26" i="13"/>
  <c r="H25" i="13"/>
  <c r="H24" i="13"/>
  <c r="H19" i="13"/>
  <c r="H18" i="13"/>
  <c r="H17" i="13"/>
  <c r="H16" i="13"/>
  <c r="H15" i="13"/>
  <c r="G14" i="13"/>
  <c r="F14" i="13"/>
  <c r="H13" i="13"/>
  <c r="H12" i="13"/>
  <c r="H11" i="13"/>
  <c r="H10" i="13"/>
  <c r="H9" i="13"/>
  <c r="G8" i="13"/>
  <c r="F8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42" i="13"/>
  <c r="E29" i="13"/>
  <c r="E30" i="13"/>
  <c r="E31" i="13"/>
  <c r="E32" i="13"/>
  <c r="E34" i="13"/>
  <c r="E36" i="13"/>
  <c r="E37" i="13"/>
  <c r="E28" i="13"/>
  <c r="E25" i="13"/>
  <c r="E24" i="13"/>
  <c r="E16" i="13"/>
  <c r="E17" i="13"/>
  <c r="E18" i="13"/>
  <c r="E19" i="13"/>
  <c r="E20" i="13"/>
  <c r="E15" i="13"/>
  <c r="E10" i="13"/>
  <c r="E11" i="13"/>
  <c r="E12" i="13"/>
  <c r="E13" i="13"/>
  <c r="E9" i="13"/>
  <c r="D59" i="13"/>
  <c r="D38" i="13"/>
  <c r="D33" i="13"/>
  <c r="D26" i="13"/>
  <c r="D14" i="13"/>
  <c r="D8" i="13"/>
  <c r="C59" i="13"/>
  <c r="C38" i="13"/>
  <c r="C33" i="13"/>
  <c r="C35" i="13" s="1"/>
  <c r="C26" i="13"/>
  <c r="C14" i="13"/>
  <c r="C8" i="13"/>
  <c r="AQ42" i="14" l="1"/>
  <c r="AQ34" i="14"/>
  <c r="AQ37" i="13"/>
  <c r="AF14" i="13"/>
  <c r="AQ12" i="13"/>
  <c r="AQ53" i="13"/>
  <c r="AQ43" i="13"/>
  <c r="AQ45" i="13"/>
  <c r="AQ58" i="13"/>
  <c r="O39" i="13"/>
  <c r="O60" i="13" s="1"/>
  <c r="K13" i="32" s="1"/>
  <c r="P21" i="13"/>
  <c r="P23" i="13" s="1"/>
  <c r="Q23" i="13" s="1"/>
  <c r="F29" i="22"/>
  <c r="E29" i="22"/>
  <c r="H29" i="22"/>
  <c r="G29" i="22"/>
  <c r="L29" i="22"/>
  <c r="K29" i="22"/>
  <c r="P29" i="22"/>
  <c r="O29" i="22"/>
  <c r="T29" i="22"/>
  <c r="S29" i="22"/>
  <c r="W29" i="22"/>
  <c r="X29" i="22"/>
  <c r="J29" i="22"/>
  <c r="I29" i="22"/>
  <c r="N29" i="22"/>
  <c r="M29" i="22"/>
  <c r="R29" i="22"/>
  <c r="Q29" i="22"/>
  <c r="V29" i="22"/>
  <c r="U29" i="22"/>
  <c r="Z29" i="22"/>
  <c r="Y29" i="22"/>
  <c r="I39" i="13"/>
  <c r="I60" i="13" s="1"/>
  <c r="G13" i="32" s="1"/>
  <c r="M11" i="27"/>
  <c r="D29" i="22"/>
  <c r="C29" i="22"/>
  <c r="L39" i="13"/>
  <c r="L60" i="13" s="1"/>
  <c r="I13" i="32" s="1"/>
  <c r="Z14" i="13"/>
  <c r="AI59" i="13"/>
  <c r="AJ39" i="13"/>
  <c r="AJ60" i="13" s="1"/>
  <c r="Y13" i="32" s="1"/>
  <c r="AQ10" i="14"/>
  <c r="AQ24" i="14"/>
  <c r="N28" i="14"/>
  <c r="E59" i="13"/>
  <c r="S7" i="13"/>
  <c r="C15" i="14"/>
  <c r="L7" i="28"/>
  <c r="F15" i="14"/>
  <c r="L8" i="28"/>
  <c r="L15" i="14"/>
  <c r="L10" i="28"/>
  <c r="AQ39" i="14"/>
  <c r="AQ47" i="14"/>
  <c r="R15" i="14"/>
  <c r="R17" i="14" s="1"/>
  <c r="L12" i="28"/>
  <c r="X15" i="14"/>
  <c r="X17" i="14" s="1"/>
  <c r="L14" i="28"/>
  <c r="AD15" i="14"/>
  <c r="L16" i="28"/>
  <c r="AJ15" i="14"/>
  <c r="L18" i="28"/>
  <c r="J21" i="13"/>
  <c r="J23" i="13" s="1"/>
  <c r="L7" i="29"/>
  <c r="L8" i="29"/>
  <c r="L9" i="29"/>
  <c r="L11" i="29"/>
  <c r="L13" i="29"/>
  <c r="L15" i="29"/>
  <c r="L17" i="29"/>
  <c r="L10" i="29"/>
  <c r="L12" i="29"/>
  <c r="L14" i="29"/>
  <c r="L16" i="29"/>
  <c r="L18" i="29"/>
  <c r="N38" i="13"/>
  <c r="O21" i="13"/>
  <c r="O23" i="13" s="1"/>
  <c r="K7" i="32" s="1"/>
  <c r="I15" i="14"/>
  <c r="L9" i="28"/>
  <c r="O15" i="14"/>
  <c r="L11" i="28"/>
  <c r="U15" i="14"/>
  <c r="U17" i="14" s="1"/>
  <c r="L13" i="28"/>
  <c r="AA15" i="14"/>
  <c r="L15" i="28"/>
  <c r="AG15" i="14"/>
  <c r="AG17" i="14" s="1"/>
  <c r="L17" i="28"/>
  <c r="E38" i="13"/>
  <c r="H26" i="13"/>
  <c r="I21" i="13"/>
  <c r="I23" i="13" s="1"/>
  <c r="G7" i="32" s="1"/>
  <c r="AH7" i="13"/>
  <c r="Y7" i="13"/>
  <c r="AQ11" i="13"/>
  <c r="AQ32" i="13"/>
  <c r="AQ44" i="13"/>
  <c r="AQ50" i="13"/>
  <c r="E26" i="13"/>
  <c r="F7" i="13"/>
  <c r="K38" i="13"/>
  <c r="L21" i="13"/>
  <c r="L23" i="13" s="1"/>
  <c r="I7" i="32" s="1"/>
  <c r="M21" i="13"/>
  <c r="M23" i="13" s="1"/>
  <c r="AB7" i="13"/>
  <c r="AF59" i="13"/>
  <c r="AI14" i="13"/>
  <c r="AJ17" i="14"/>
  <c r="AD17" i="14"/>
  <c r="C21" i="13"/>
  <c r="C23" i="13" s="1"/>
  <c r="C7" i="32" s="1"/>
  <c r="E14" i="13"/>
  <c r="F21" i="13"/>
  <c r="F23" i="13" s="1"/>
  <c r="E7" i="32" s="1"/>
  <c r="H14" i="13"/>
  <c r="K14" i="13"/>
  <c r="M7" i="13"/>
  <c r="Q14" i="13"/>
  <c r="R21" i="13"/>
  <c r="R23" i="13" s="1"/>
  <c r="M7" i="32" s="1"/>
  <c r="T14" i="13"/>
  <c r="T59" i="13"/>
  <c r="U39" i="13"/>
  <c r="U60" i="13" s="1"/>
  <c r="O13" i="32" s="1"/>
  <c r="Y21" i="13"/>
  <c r="Y23" i="13" s="1"/>
  <c r="Z38" i="13"/>
  <c r="AA21" i="13"/>
  <c r="AA23" i="13" s="1"/>
  <c r="S7" i="32" s="1"/>
  <c r="AA39" i="13"/>
  <c r="AA60" i="13" s="1"/>
  <c r="S13" i="32" s="1"/>
  <c r="AE21" i="13"/>
  <c r="AE23" i="13" s="1"/>
  <c r="AQ56" i="13"/>
  <c r="AQ21" i="14"/>
  <c r="I17" i="14"/>
  <c r="AA17" i="14"/>
  <c r="AM26" i="13"/>
  <c r="AM59" i="13"/>
  <c r="J7" i="13"/>
  <c r="N14" i="13"/>
  <c r="P7" i="13"/>
  <c r="X21" i="13"/>
  <c r="X23" i="13" s="1"/>
  <c r="X39" i="13"/>
  <c r="X60" i="13" s="1"/>
  <c r="Q13" i="32" s="1"/>
  <c r="AB21" i="13"/>
  <c r="AB23" i="13" s="1"/>
  <c r="AC38" i="13"/>
  <c r="AD21" i="13"/>
  <c r="AD23" i="13" s="1"/>
  <c r="U7" i="32" s="1"/>
  <c r="AH21" i="13"/>
  <c r="AH23" i="13" s="1"/>
  <c r="AQ28" i="13"/>
  <c r="AQ46" i="13"/>
  <c r="AQ55" i="13"/>
  <c r="AQ57" i="13"/>
  <c r="G7" i="13"/>
  <c r="H8" i="13"/>
  <c r="G21" i="13"/>
  <c r="G23" i="13" s="1"/>
  <c r="V7" i="13"/>
  <c r="W8" i="13"/>
  <c r="V21" i="13"/>
  <c r="V23" i="13" s="1"/>
  <c r="AO26" i="13"/>
  <c r="AM38" i="13"/>
  <c r="AQ26" i="14"/>
  <c r="H59" i="13"/>
  <c r="AO59" i="13"/>
  <c r="AQ59" i="13" s="1"/>
  <c r="AQ42" i="13"/>
  <c r="AO33" i="13"/>
  <c r="D35" i="13"/>
  <c r="E33" i="13"/>
  <c r="AG21" i="13"/>
  <c r="AG23" i="13" s="1"/>
  <c r="W7" i="32" s="1"/>
  <c r="AG7" i="13"/>
  <c r="AI7" i="13" s="1"/>
  <c r="AM8" i="13"/>
  <c r="AN10" i="13" s="1"/>
  <c r="AM14" i="13"/>
  <c r="AN18" i="13" s="1"/>
  <c r="C39" i="13"/>
  <c r="F35" i="13"/>
  <c r="F39" i="13" s="1"/>
  <c r="F60" i="13" s="1"/>
  <c r="E13" i="32" s="1"/>
  <c r="AM33" i="13"/>
  <c r="K8" i="13"/>
  <c r="N8" i="13"/>
  <c r="Q8" i="13"/>
  <c r="T8" i="13"/>
  <c r="S21" i="13"/>
  <c r="S23" i="13" s="1"/>
  <c r="Z8" i="13"/>
  <c r="AC8" i="13"/>
  <c r="AF8" i="13"/>
  <c r="AD39" i="13"/>
  <c r="AD60" i="13" s="1"/>
  <c r="U13" i="32" s="1"/>
  <c r="AI8" i="13"/>
  <c r="AG39" i="13"/>
  <c r="AG60" i="13" s="1"/>
  <c r="W13" i="32" s="1"/>
  <c r="AQ9" i="13"/>
  <c r="AO38" i="13"/>
  <c r="AQ47" i="15"/>
  <c r="AQ43" i="15"/>
  <c r="AQ39" i="15"/>
  <c r="AQ35" i="15"/>
  <c r="AQ31" i="15"/>
  <c r="AQ27" i="15"/>
  <c r="AQ23" i="15"/>
  <c r="T38" i="13"/>
  <c r="U21" i="13"/>
  <c r="U23" i="13" s="1"/>
  <c r="W23" i="13" s="1"/>
  <c r="W38" i="13"/>
  <c r="W59" i="13"/>
  <c r="Z59" i="13"/>
  <c r="AC59" i="13"/>
  <c r="AI38" i="13"/>
  <c r="AJ21" i="13"/>
  <c r="AJ23" i="13" s="1"/>
  <c r="AL14" i="13"/>
  <c r="AL38" i="13"/>
  <c r="AL59" i="13"/>
  <c r="AQ16" i="13"/>
  <c r="AQ18" i="13"/>
  <c r="AQ20" i="13"/>
  <c r="AQ29" i="13"/>
  <c r="AQ47" i="13"/>
  <c r="AQ52" i="13"/>
  <c r="AQ54" i="13"/>
  <c r="AQ20" i="14"/>
  <c r="AQ41" i="14"/>
  <c r="AQ33" i="14"/>
  <c r="J15" i="14"/>
  <c r="J17" i="14" s="1"/>
  <c r="P15" i="14"/>
  <c r="AB15" i="14"/>
  <c r="AQ20" i="15"/>
  <c r="AQ46" i="15"/>
  <c r="AQ42" i="15"/>
  <c r="AQ38" i="15"/>
  <c r="AQ34" i="15"/>
  <c r="AQ30" i="15"/>
  <c r="AQ26" i="15"/>
  <c r="AQ22" i="15"/>
  <c r="AQ49" i="15"/>
  <c r="AQ45" i="15"/>
  <c r="AQ41" i="15"/>
  <c r="AQ37" i="15"/>
  <c r="AQ33" i="15"/>
  <c r="AQ29" i="15"/>
  <c r="AQ25" i="15"/>
  <c r="AQ25" i="13"/>
  <c r="AQ31" i="13"/>
  <c r="AQ34" i="13"/>
  <c r="AQ49" i="13"/>
  <c r="AQ44" i="14"/>
  <c r="AQ40" i="14"/>
  <c r="AQ36" i="14"/>
  <c r="AQ14" i="14"/>
  <c r="AQ27" i="14"/>
  <c r="AQ37" i="14"/>
  <c r="AQ45" i="14"/>
  <c r="AG29" i="14"/>
  <c r="AG49" i="14" s="1"/>
  <c r="W14" i="32" s="1"/>
  <c r="H38" i="13"/>
  <c r="K59" i="13"/>
  <c r="N59" i="13"/>
  <c r="Q38" i="13"/>
  <c r="Q59" i="13"/>
  <c r="R39" i="13"/>
  <c r="R60" i="13" s="1"/>
  <c r="M13" i="32" s="1"/>
  <c r="AF38" i="13"/>
  <c r="AQ13" i="13"/>
  <c r="AQ17" i="13"/>
  <c r="AQ19" i="13"/>
  <c r="AQ24" i="13"/>
  <c r="AQ30" i="13"/>
  <c r="AQ36" i="13"/>
  <c r="AQ48" i="13"/>
  <c r="AQ51" i="13"/>
  <c r="AQ22" i="14"/>
  <c r="AQ43" i="14"/>
  <c r="AQ35" i="14"/>
  <c r="G15" i="14"/>
  <c r="AQ12" i="14"/>
  <c r="M15" i="14"/>
  <c r="S15" i="14"/>
  <c r="S17" i="14" s="1"/>
  <c r="Y15" i="14"/>
  <c r="Y17" i="14" s="1"/>
  <c r="W7" i="15"/>
  <c r="AQ48" i="15"/>
  <c r="AQ44" i="15"/>
  <c r="AQ40" i="15"/>
  <c r="AQ36" i="15"/>
  <c r="AQ32" i="15"/>
  <c r="AQ28" i="15"/>
  <c r="AQ24" i="15"/>
  <c r="AQ21" i="15"/>
  <c r="AQ14" i="15"/>
  <c r="AQ13" i="15"/>
  <c r="AQ12" i="15"/>
  <c r="AQ10" i="15"/>
  <c r="AQ18" i="15"/>
  <c r="AQ17" i="15"/>
  <c r="AQ16" i="15"/>
  <c r="AQ15" i="15"/>
  <c r="AE15" i="14"/>
  <c r="AQ11" i="14"/>
  <c r="AQ13" i="14"/>
  <c r="AH15" i="14"/>
  <c r="AK15" i="14"/>
  <c r="AL15" i="14" s="1"/>
  <c r="AO14" i="13"/>
  <c r="AP20" i="13" s="1"/>
  <c r="AQ15" i="13"/>
  <c r="AK21" i="13"/>
  <c r="AK23" i="13" s="1"/>
  <c r="AL8" i="13"/>
  <c r="AO8" i="13"/>
  <c r="AP11" i="13" s="1"/>
  <c r="AK7" i="13"/>
  <c r="AQ10" i="13"/>
  <c r="AQ19" i="14"/>
  <c r="AL23" i="14"/>
  <c r="G34" i="11"/>
  <c r="J92" i="31" s="1"/>
  <c r="H26" i="11"/>
  <c r="S50" i="15"/>
  <c r="AL7" i="15"/>
  <c r="K19" i="15"/>
  <c r="T19" i="15"/>
  <c r="M50" i="15"/>
  <c r="E19" i="15"/>
  <c r="AQ9" i="15"/>
  <c r="AO7" i="15"/>
  <c r="F57" i="29" s="1"/>
  <c r="AQ8" i="15"/>
  <c r="O50" i="15"/>
  <c r="L26" i="29" s="1"/>
  <c r="AI7" i="15"/>
  <c r="E7" i="15"/>
  <c r="AF19" i="15"/>
  <c r="AJ50" i="15"/>
  <c r="L33" i="29" s="1"/>
  <c r="W19" i="15"/>
  <c r="AA50" i="15"/>
  <c r="L30" i="29" s="1"/>
  <c r="T7" i="15"/>
  <c r="AO19" i="15"/>
  <c r="K7" i="15"/>
  <c r="AB50" i="15"/>
  <c r="F50" i="15"/>
  <c r="L23" i="29" s="1"/>
  <c r="L50" i="15"/>
  <c r="L25" i="29" s="1"/>
  <c r="AI19" i="15"/>
  <c r="Z19" i="15"/>
  <c r="AE50" i="15"/>
  <c r="AM19" i="15"/>
  <c r="P50" i="15"/>
  <c r="M26" i="29" s="1"/>
  <c r="G50" i="15"/>
  <c r="I50" i="15"/>
  <c r="L24" i="29" s="1"/>
  <c r="X50" i="15"/>
  <c r="L29" i="29" s="1"/>
  <c r="AF7" i="15"/>
  <c r="H7" i="15"/>
  <c r="U50" i="15"/>
  <c r="L28" i="29" s="1"/>
  <c r="AC7" i="15"/>
  <c r="R50" i="15"/>
  <c r="L27" i="29" s="1"/>
  <c r="Y50" i="15"/>
  <c r="C50" i="15"/>
  <c r="L22" i="29" s="1"/>
  <c r="Q19" i="15"/>
  <c r="V50" i="15"/>
  <c r="N19" i="15"/>
  <c r="Z7" i="15"/>
  <c r="AL19" i="15"/>
  <c r="AM7" i="15"/>
  <c r="Q7" i="15"/>
  <c r="AG50" i="15"/>
  <c r="L32" i="29" s="1"/>
  <c r="H19" i="15"/>
  <c r="J50" i="15"/>
  <c r="AC19" i="15"/>
  <c r="AH50" i="15"/>
  <c r="AD50" i="15"/>
  <c r="L31" i="29" s="1"/>
  <c r="AK50" i="15"/>
  <c r="N7" i="15"/>
  <c r="D50" i="15"/>
  <c r="AQ9" i="14"/>
  <c r="AQ16" i="14"/>
  <c r="AQ32" i="14"/>
  <c r="AJ29" i="14"/>
  <c r="AJ49" i="14" s="1"/>
  <c r="Y14" i="32" s="1"/>
  <c r="AO28" i="14"/>
  <c r="AO48" i="14"/>
  <c r="R29" i="14"/>
  <c r="R49" i="14" s="1"/>
  <c r="M14" i="32" s="1"/>
  <c r="Z28" i="14"/>
  <c r="AL28" i="14"/>
  <c r="AM28" i="14"/>
  <c r="K23" i="14"/>
  <c r="Z48" i="14"/>
  <c r="AM48" i="14"/>
  <c r="AO8" i="14"/>
  <c r="H28" i="14"/>
  <c r="N23" i="14"/>
  <c r="K28" i="14"/>
  <c r="Q48" i="14"/>
  <c r="Z23" i="14"/>
  <c r="C29" i="14"/>
  <c r="C49" i="14" s="1"/>
  <c r="C14" i="32" s="1"/>
  <c r="W48" i="14"/>
  <c r="AF23" i="14"/>
  <c r="AC28" i="14"/>
  <c r="AM23" i="14"/>
  <c r="AO23" i="14"/>
  <c r="L29" i="14"/>
  <c r="L49" i="14" s="1"/>
  <c r="I14" i="32" s="1"/>
  <c r="AF28" i="14"/>
  <c r="AI23" i="14"/>
  <c r="H48" i="14"/>
  <c r="Q23" i="14"/>
  <c r="AA29" i="14"/>
  <c r="AA49" i="14" s="1"/>
  <c r="S14" i="32" s="1"/>
  <c r="AM25" i="14"/>
  <c r="AI48" i="14"/>
  <c r="E28" i="14"/>
  <c r="E23" i="14"/>
  <c r="AL48" i="14"/>
  <c r="E48" i="14"/>
  <c r="F29" i="14"/>
  <c r="F49" i="14" s="1"/>
  <c r="E14" i="32" s="1"/>
  <c r="AI28" i="14"/>
  <c r="U29" i="14"/>
  <c r="U49" i="14" s="1"/>
  <c r="O14" i="32" s="1"/>
  <c r="K48" i="14"/>
  <c r="W8" i="14"/>
  <c r="I29" i="14"/>
  <c r="I49" i="14" s="1"/>
  <c r="G14" i="32" s="1"/>
  <c r="W23" i="14"/>
  <c r="AD29" i="14"/>
  <c r="AD49" i="14" s="1"/>
  <c r="U14" i="32" s="1"/>
  <c r="AM8" i="14"/>
  <c r="AN13" i="14" s="1"/>
  <c r="E25" i="14"/>
  <c r="D29" i="14"/>
  <c r="D49" i="14" s="1"/>
  <c r="D14" i="32" s="1"/>
  <c r="T48" i="14"/>
  <c r="W28" i="14"/>
  <c r="E8" i="14"/>
  <c r="T23" i="14"/>
  <c r="Q28" i="14"/>
  <c r="V15" i="14"/>
  <c r="N48" i="14"/>
  <c r="T28" i="14"/>
  <c r="AC48" i="14"/>
  <c r="AC23" i="14"/>
  <c r="O29" i="14"/>
  <c r="O49" i="14" s="1"/>
  <c r="K14" i="32" s="1"/>
  <c r="X29" i="14"/>
  <c r="X49" i="14" s="1"/>
  <c r="Q14" i="32" s="1"/>
  <c r="AF48" i="14"/>
  <c r="AH25" i="14"/>
  <c r="AI8" i="14"/>
  <c r="AK25" i="14"/>
  <c r="AL8" i="14"/>
  <c r="AB17" i="14"/>
  <c r="AB25" i="14"/>
  <c r="AC8" i="14"/>
  <c r="AE25" i="14"/>
  <c r="AF8" i="14"/>
  <c r="W25" i="14"/>
  <c r="V29" i="14"/>
  <c r="V49" i="14" s="1"/>
  <c r="P14" i="32" s="1"/>
  <c r="Y25" i="14"/>
  <c r="Z8" i="14"/>
  <c r="P25" i="14"/>
  <c r="Q8" i="14"/>
  <c r="S25" i="14"/>
  <c r="T8" i="14"/>
  <c r="J25" i="14"/>
  <c r="K8" i="14"/>
  <c r="M25" i="14"/>
  <c r="N8" i="14"/>
  <c r="H25" i="14"/>
  <c r="G29" i="14"/>
  <c r="G49" i="14" s="1"/>
  <c r="F14" i="32" s="1"/>
  <c r="H23" i="14"/>
  <c r="H8" i="14"/>
  <c r="D15" i="14"/>
  <c r="C17" i="14"/>
  <c r="AK39" i="13"/>
  <c r="AL35" i="13"/>
  <c r="AL26" i="13"/>
  <c r="AL33" i="13"/>
  <c r="AJ7" i="13"/>
  <c r="AI35" i="13"/>
  <c r="AH39" i="13"/>
  <c r="AI39" i="13" s="1"/>
  <c r="AI26" i="13"/>
  <c r="AI33" i="13"/>
  <c r="AF35" i="13"/>
  <c r="AE39" i="13"/>
  <c r="AF39" i="13" s="1"/>
  <c r="AF26" i="13"/>
  <c r="AF33" i="13"/>
  <c r="AD7" i="13"/>
  <c r="AF7" i="13" s="1"/>
  <c r="AC35" i="13"/>
  <c r="AB39" i="13"/>
  <c r="AC26" i="13"/>
  <c r="AC33" i="13"/>
  <c r="AA7" i="13"/>
  <c r="Z35" i="13"/>
  <c r="Y39" i="13"/>
  <c r="Z26" i="13"/>
  <c r="Z33" i="13"/>
  <c r="X7" i="13"/>
  <c r="W35" i="13"/>
  <c r="V39" i="13"/>
  <c r="W26" i="13"/>
  <c r="W33" i="13"/>
  <c r="S39" i="13"/>
  <c r="T35" i="13"/>
  <c r="T26" i="13"/>
  <c r="T33" i="13"/>
  <c r="R7" i="13"/>
  <c r="Q35" i="13"/>
  <c r="P39" i="13"/>
  <c r="Q26" i="13"/>
  <c r="Q33" i="13"/>
  <c r="O7" i="13"/>
  <c r="N35" i="13"/>
  <c r="M39" i="13"/>
  <c r="N26" i="13"/>
  <c r="N33" i="13"/>
  <c r="L7" i="13"/>
  <c r="K35" i="13"/>
  <c r="J39" i="13"/>
  <c r="K21" i="13"/>
  <c r="K26" i="13"/>
  <c r="K33" i="13"/>
  <c r="I7" i="13"/>
  <c r="G39" i="13"/>
  <c r="H33" i="13"/>
  <c r="D39" i="13"/>
  <c r="D21" i="13"/>
  <c r="E21" i="13" s="1"/>
  <c r="E8" i="13"/>
  <c r="D7" i="13"/>
  <c r="C7" i="13"/>
  <c r="AL39" i="13" l="1"/>
  <c r="Z39" i="13"/>
  <c r="Q39" i="13"/>
  <c r="K39" i="13"/>
  <c r="AC7" i="13"/>
  <c r="W21" i="13"/>
  <c r="T7" i="13"/>
  <c r="L7" i="32"/>
  <c r="L13" i="22" s="1"/>
  <c r="Q7" i="13"/>
  <c r="K23" i="13"/>
  <c r="AP9" i="13"/>
  <c r="AN12" i="13"/>
  <c r="AP12" i="13"/>
  <c r="N7" i="13"/>
  <c r="K7" i="13"/>
  <c r="N23" i="13"/>
  <c r="AA29" i="22"/>
  <c r="F28" i="22"/>
  <c r="E28" i="22"/>
  <c r="L8" i="32"/>
  <c r="M12" i="27"/>
  <c r="N7" i="32"/>
  <c r="M8" i="27"/>
  <c r="F7" i="32"/>
  <c r="L14" i="27"/>
  <c r="Q7" i="32"/>
  <c r="Y8" i="32"/>
  <c r="AJ50" i="14"/>
  <c r="L33" i="28" s="1"/>
  <c r="N21" i="13"/>
  <c r="L61" i="13"/>
  <c r="L25" i="27" s="1"/>
  <c r="Q21" i="13"/>
  <c r="O61" i="13"/>
  <c r="L26" i="27" s="1"/>
  <c r="M14" i="27"/>
  <c r="R7" i="32"/>
  <c r="P17" i="14"/>
  <c r="P28" i="22"/>
  <c r="O28" i="22"/>
  <c r="W15" i="14"/>
  <c r="P8" i="32"/>
  <c r="V50" i="14"/>
  <c r="AN10" i="15"/>
  <c r="D57" i="29"/>
  <c r="M18" i="27"/>
  <c r="Z7" i="32"/>
  <c r="AI15" i="14"/>
  <c r="X8" i="32"/>
  <c r="K15" i="14"/>
  <c r="H8" i="32"/>
  <c r="M13" i="27"/>
  <c r="P7" i="32"/>
  <c r="S8" i="32"/>
  <c r="AA50" i="14"/>
  <c r="L30" i="28" s="1"/>
  <c r="K8" i="32"/>
  <c r="O50" i="14"/>
  <c r="L26" i="28" s="1"/>
  <c r="D8" i="32"/>
  <c r="D50" i="14"/>
  <c r="AK17" i="14"/>
  <c r="Z8" i="32"/>
  <c r="M10" i="27"/>
  <c r="J7" i="32"/>
  <c r="N39" i="13"/>
  <c r="W39" i="13"/>
  <c r="AC39" i="13"/>
  <c r="AF23" i="13"/>
  <c r="Q15" i="14"/>
  <c r="AN47" i="15"/>
  <c r="D58" i="29"/>
  <c r="AP38" i="15"/>
  <c r="F58" i="29"/>
  <c r="Z15" i="14"/>
  <c r="R8" i="32"/>
  <c r="G17" i="14"/>
  <c r="F8" i="32"/>
  <c r="G50" i="14"/>
  <c r="G51" i="14" s="1"/>
  <c r="M15" i="27"/>
  <c r="T7" i="32"/>
  <c r="O17" i="14"/>
  <c r="M9" i="27"/>
  <c r="H7" i="32"/>
  <c r="U8" i="32"/>
  <c r="AD50" i="14"/>
  <c r="M8" i="32"/>
  <c r="R50" i="14"/>
  <c r="L17" i="14"/>
  <c r="I8" i="32"/>
  <c r="L50" i="14"/>
  <c r="C8" i="32"/>
  <c r="C50" i="14"/>
  <c r="AE17" i="14"/>
  <c r="V8" i="32"/>
  <c r="N15" i="14"/>
  <c r="J8" i="32"/>
  <c r="Q8" i="32"/>
  <c r="X50" i="14"/>
  <c r="L29" i="28" s="1"/>
  <c r="F17" i="14"/>
  <c r="E8" i="32"/>
  <c r="F50" i="14"/>
  <c r="L23" i="28" s="1"/>
  <c r="H23" i="13"/>
  <c r="AF21" i="13"/>
  <c r="H15" i="14"/>
  <c r="M17" i="14"/>
  <c r="D28" i="22"/>
  <c r="C28" i="22"/>
  <c r="AM15" i="14"/>
  <c r="AN25" i="14" s="1"/>
  <c r="T15" i="14"/>
  <c r="N8" i="32"/>
  <c r="T8" i="32"/>
  <c r="L18" i="27"/>
  <c r="Y7" i="32"/>
  <c r="L13" i="27"/>
  <c r="O7" i="32"/>
  <c r="M17" i="27"/>
  <c r="X7" i="32"/>
  <c r="M16" i="27"/>
  <c r="V7" i="32"/>
  <c r="W8" i="32"/>
  <c r="AG50" i="14"/>
  <c r="L32" i="28" s="1"/>
  <c r="O8" i="32"/>
  <c r="U50" i="14"/>
  <c r="L28" i="28" s="1"/>
  <c r="G8" i="32"/>
  <c r="I50" i="14"/>
  <c r="L24" i="28" s="1"/>
  <c r="K13" i="22"/>
  <c r="AC15" i="14"/>
  <c r="H35" i="13"/>
  <c r="I61" i="13"/>
  <c r="L24" i="27" s="1"/>
  <c r="AC23" i="13"/>
  <c r="Z21" i="13"/>
  <c r="L12" i="27"/>
  <c r="L10" i="27"/>
  <c r="AA15" i="22"/>
  <c r="D51" i="15"/>
  <c r="M22" i="29"/>
  <c r="AH51" i="15"/>
  <c r="M32" i="29"/>
  <c r="AE51" i="15"/>
  <c r="M31" i="29"/>
  <c r="M51" i="15"/>
  <c r="M25" i="29"/>
  <c r="S51" i="15"/>
  <c r="M27" i="29"/>
  <c r="L17" i="27"/>
  <c r="L8" i="27"/>
  <c r="Y51" i="15"/>
  <c r="M29" i="29"/>
  <c r="G51" i="15"/>
  <c r="M23" i="29"/>
  <c r="AB51" i="15"/>
  <c r="M30" i="29"/>
  <c r="L16" i="27"/>
  <c r="L15" i="27"/>
  <c r="L9" i="27"/>
  <c r="AK51" i="15"/>
  <c r="M33" i="29"/>
  <c r="J51" i="15"/>
  <c r="M24" i="29"/>
  <c r="V51" i="15"/>
  <c r="M28" i="29"/>
  <c r="L7" i="27"/>
  <c r="L11" i="27"/>
  <c r="Q50" i="15"/>
  <c r="P51" i="15"/>
  <c r="T39" i="13"/>
  <c r="Z7" i="13"/>
  <c r="AC21" i="13"/>
  <c r="T23" i="13"/>
  <c r="AQ26" i="13"/>
  <c r="AI21" i="13"/>
  <c r="AI23" i="13"/>
  <c r="AH17" i="14"/>
  <c r="AI17" i="14" s="1"/>
  <c r="R61" i="13"/>
  <c r="L27" i="27" s="1"/>
  <c r="F61" i="13"/>
  <c r="L23" i="27" s="1"/>
  <c r="AP36" i="15"/>
  <c r="AN28" i="15"/>
  <c r="AP37" i="15"/>
  <c r="AN25" i="15"/>
  <c r="AN38" i="15"/>
  <c r="AP43" i="15"/>
  <c r="AN23" i="15"/>
  <c r="AD61" i="13"/>
  <c r="L31" i="27" s="1"/>
  <c r="AP28" i="15"/>
  <c r="AN40" i="15"/>
  <c r="AP29" i="15"/>
  <c r="AN37" i="15"/>
  <c r="AN9" i="15"/>
  <c r="AN42" i="15"/>
  <c r="AJ61" i="13"/>
  <c r="L33" i="27" s="1"/>
  <c r="AP35" i="15"/>
  <c r="AN27" i="15"/>
  <c r="AN16" i="14"/>
  <c r="AN11" i="15"/>
  <c r="AN44" i="15"/>
  <c r="AN8" i="15"/>
  <c r="AN41" i="15"/>
  <c r="AP26" i="15"/>
  <c r="AP34" i="15"/>
  <c r="AP46" i="15"/>
  <c r="AN22" i="15"/>
  <c r="AA61" i="13"/>
  <c r="L30" i="27" s="1"/>
  <c r="U61" i="13"/>
  <c r="L28" i="27" s="1"/>
  <c r="AP27" i="15"/>
  <c r="AN39" i="15"/>
  <c r="X61" i="13"/>
  <c r="L29" i="27" s="1"/>
  <c r="AG61" i="13"/>
  <c r="L32" i="27" s="1"/>
  <c r="AO21" i="13"/>
  <c r="AP44" i="15"/>
  <c r="AN24" i="15"/>
  <c r="AP45" i="15"/>
  <c r="AN21" i="15"/>
  <c r="AP22" i="15"/>
  <c r="AP30" i="15"/>
  <c r="AN26" i="15"/>
  <c r="AM23" i="13"/>
  <c r="AN53" i="13" s="1"/>
  <c r="AN43" i="15"/>
  <c r="AN20" i="13"/>
  <c r="H21" i="13"/>
  <c r="AN13" i="13"/>
  <c r="E35" i="13"/>
  <c r="AO35" i="13"/>
  <c r="AM21" i="13"/>
  <c r="AN16" i="13"/>
  <c r="L27" i="28"/>
  <c r="AN14" i="14"/>
  <c r="AP19" i="13"/>
  <c r="AL21" i="13"/>
  <c r="AN15" i="13"/>
  <c r="AF15" i="14"/>
  <c r="K50" i="15"/>
  <c r="D25" i="17"/>
  <c r="E15" i="11"/>
  <c r="T50" i="15"/>
  <c r="AN15" i="15"/>
  <c r="AN32" i="15"/>
  <c r="AN48" i="15"/>
  <c r="AN12" i="15"/>
  <c r="AN29" i="15"/>
  <c r="AN45" i="15"/>
  <c r="AN13" i="15"/>
  <c r="AN30" i="15"/>
  <c r="AN46" i="15"/>
  <c r="AN14" i="15"/>
  <c r="AN31" i="15"/>
  <c r="AQ33" i="13"/>
  <c r="AN19" i="13"/>
  <c r="H7" i="13"/>
  <c r="AP18" i="13"/>
  <c r="T21" i="13"/>
  <c r="AP17" i="13"/>
  <c r="AM7" i="13"/>
  <c r="AN22" i="13" s="1"/>
  <c r="AO39" i="13"/>
  <c r="AE60" i="13"/>
  <c r="AN17" i="13"/>
  <c r="AP16" i="13"/>
  <c r="Z50" i="15"/>
  <c r="D26" i="17"/>
  <c r="E24" i="11"/>
  <c r="J26" i="17" s="1"/>
  <c r="E26" i="17"/>
  <c r="C24" i="11"/>
  <c r="K26" i="17" s="1"/>
  <c r="AP21" i="15"/>
  <c r="AP24" i="15"/>
  <c r="AP32" i="15"/>
  <c r="AP40" i="15"/>
  <c r="AP48" i="15"/>
  <c r="AN20" i="15"/>
  <c r="AN36" i="15"/>
  <c r="AP25" i="15"/>
  <c r="AP33" i="15"/>
  <c r="AP41" i="15"/>
  <c r="AP49" i="15"/>
  <c r="AN16" i="15"/>
  <c r="AN33" i="15"/>
  <c r="AN49" i="15"/>
  <c r="AP42" i="15"/>
  <c r="AP20" i="15"/>
  <c r="AN17" i="15"/>
  <c r="AN34" i="15"/>
  <c r="AN11" i="13"/>
  <c r="AP23" i="15"/>
  <c r="AP31" i="15"/>
  <c r="AP39" i="15"/>
  <c r="AP47" i="15"/>
  <c r="AN18" i="15"/>
  <c r="AN35" i="15"/>
  <c r="AQ38" i="13"/>
  <c r="AM39" i="13"/>
  <c r="C60" i="13"/>
  <c r="C13" i="32" s="1"/>
  <c r="AM35" i="13"/>
  <c r="AN9" i="13"/>
  <c r="W7" i="13"/>
  <c r="E25" i="17"/>
  <c r="C15" i="11"/>
  <c r="AP11" i="15"/>
  <c r="AP16" i="15"/>
  <c r="AP8" i="15"/>
  <c r="AP12" i="15"/>
  <c r="AP17" i="15"/>
  <c r="AP9" i="15"/>
  <c r="AP13" i="15"/>
  <c r="AP18" i="15"/>
  <c r="AP14" i="15"/>
  <c r="AP15" i="15"/>
  <c r="AP10" i="15"/>
  <c r="AL23" i="13"/>
  <c r="AQ14" i="13"/>
  <c r="AP15" i="13"/>
  <c r="AO7" i="13"/>
  <c r="AL7" i="13"/>
  <c r="AP13" i="13"/>
  <c r="AQ8" i="13"/>
  <c r="AP10" i="13"/>
  <c r="L31" i="28"/>
  <c r="AN10" i="14"/>
  <c r="AN11" i="14"/>
  <c r="AN12" i="14"/>
  <c r="AN9" i="14"/>
  <c r="AQ23" i="14"/>
  <c r="AQ28" i="14"/>
  <c r="AM49" i="14"/>
  <c r="AP13" i="14"/>
  <c r="AP10" i="14"/>
  <c r="AP14" i="14"/>
  <c r="AP11" i="14"/>
  <c r="AP16" i="14"/>
  <c r="AP12" i="14"/>
  <c r="AP9" i="14"/>
  <c r="G41" i="11"/>
  <c r="G44" i="11" s="1"/>
  <c r="H34" i="11"/>
  <c r="L92" i="31" s="1"/>
  <c r="AC50" i="15"/>
  <c r="N50" i="15"/>
  <c r="AL50" i="15"/>
  <c r="AF50" i="15"/>
  <c r="AQ19" i="15"/>
  <c r="H50" i="15"/>
  <c r="AQ7" i="15"/>
  <c r="AO50" i="15"/>
  <c r="F59" i="29" s="1"/>
  <c r="E50" i="15"/>
  <c r="AM50" i="15"/>
  <c r="D59" i="29" s="1"/>
  <c r="AI50" i="15"/>
  <c r="W50" i="15"/>
  <c r="AQ48" i="14"/>
  <c r="AO25" i="14"/>
  <c r="AQ8" i="14"/>
  <c r="D17" i="14"/>
  <c r="E17" i="14" s="1"/>
  <c r="AO15" i="14"/>
  <c r="AM29" i="14"/>
  <c r="V17" i="14"/>
  <c r="W17" i="14" s="1"/>
  <c r="E29" i="14"/>
  <c r="AL25" i="14"/>
  <c r="AK29" i="14"/>
  <c r="AK49" i="14" s="1"/>
  <c r="Z14" i="32" s="1"/>
  <c r="AI25" i="14"/>
  <c r="AH29" i="14"/>
  <c r="AH49" i="14" s="1"/>
  <c r="X14" i="32" s="1"/>
  <c r="AL17" i="14"/>
  <c r="AF25" i="14"/>
  <c r="AE29" i="14"/>
  <c r="AE49" i="14" s="1"/>
  <c r="V14" i="32" s="1"/>
  <c r="AC25" i="14"/>
  <c r="AB29" i="14"/>
  <c r="AB49" i="14" s="1"/>
  <c r="T14" i="32" s="1"/>
  <c r="AF17" i="14"/>
  <c r="AC17" i="14"/>
  <c r="W29" i="14"/>
  <c r="Z17" i="14"/>
  <c r="Z25" i="14"/>
  <c r="Y29" i="14"/>
  <c r="Y49" i="14" s="1"/>
  <c r="R14" i="32" s="1"/>
  <c r="T25" i="14"/>
  <c r="S29" i="14"/>
  <c r="S49" i="14" s="1"/>
  <c r="N14" i="32" s="1"/>
  <c r="P29" i="14"/>
  <c r="P49" i="14" s="1"/>
  <c r="L14" i="32" s="1"/>
  <c r="Q25" i="14"/>
  <c r="T17" i="14"/>
  <c r="N25" i="14"/>
  <c r="M29" i="14"/>
  <c r="M49" i="14" s="1"/>
  <c r="J14" i="32" s="1"/>
  <c r="K25" i="14"/>
  <c r="J29" i="14"/>
  <c r="J49" i="14" s="1"/>
  <c r="H14" i="32" s="1"/>
  <c r="K17" i="14"/>
  <c r="H29" i="14"/>
  <c r="H49" i="14"/>
  <c r="E15" i="14"/>
  <c r="AK60" i="13"/>
  <c r="Z13" i="32" s="1"/>
  <c r="AH60" i="13"/>
  <c r="X13" i="32" s="1"/>
  <c r="AE61" i="13"/>
  <c r="M31" i="27" s="1"/>
  <c r="AB60" i="13"/>
  <c r="T13" i="32" s="1"/>
  <c r="Z23" i="13"/>
  <c r="Y60" i="13"/>
  <c r="V60" i="13"/>
  <c r="P13" i="32" s="1"/>
  <c r="S60" i="13"/>
  <c r="N13" i="32" s="1"/>
  <c r="P60" i="13"/>
  <c r="L13" i="32" s="1"/>
  <c r="M60" i="13"/>
  <c r="J13" i="32" s="1"/>
  <c r="J60" i="13"/>
  <c r="H13" i="32" s="1"/>
  <c r="H39" i="13"/>
  <c r="G60" i="13"/>
  <c r="F13" i="32" s="1"/>
  <c r="E7" i="13"/>
  <c r="E39" i="13"/>
  <c r="D60" i="13"/>
  <c r="D13" i="32" s="1"/>
  <c r="D23" i="13"/>
  <c r="D7" i="32" s="1"/>
  <c r="AN39" i="14" l="1"/>
  <c r="P50" i="14"/>
  <c r="Q17" i="14"/>
  <c r="AM17" i="14"/>
  <c r="AN17" i="14" s="1"/>
  <c r="M23" i="28"/>
  <c r="H17" i="14"/>
  <c r="AN33" i="14"/>
  <c r="D21" i="17"/>
  <c r="AN45" i="14"/>
  <c r="AN21" i="14"/>
  <c r="AN37" i="14"/>
  <c r="N28" i="22"/>
  <c r="M28" i="22"/>
  <c r="Z14" i="22"/>
  <c r="Y14" i="22"/>
  <c r="Z13" i="22"/>
  <c r="Y13" i="22"/>
  <c r="D13" i="22"/>
  <c r="C13" i="22"/>
  <c r="F27" i="22"/>
  <c r="E27" i="22"/>
  <c r="L27" i="22"/>
  <c r="K27" i="22"/>
  <c r="Y27" i="22"/>
  <c r="Z27" i="22"/>
  <c r="X28" i="22"/>
  <c r="W28" i="22"/>
  <c r="AN42" i="14"/>
  <c r="AN34" i="14"/>
  <c r="D22" i="17"/>
  <c r="E23" i="11"/>
  <c r="J22" i="17" s="1"/>
  <c r="D58" i="28"/>
  <c r="AN27" i="14"/>
  <c r="AN28" i="14"/>
  <c r="X13" i="22"/>
  <c r="W13" i="22"/>
  <c r="S50" i="14"/>
  <c r="AN23" i="14"/>
  <c r="AE50" i="14"/>
  <c r="H13" i="22"/>
  <c r="G13" i="22"/>
  <c r="Y50" i="14"/>
  <c r="I13" i="22"/>
  <c r="J13" i="22"/>
  <c r="AH50" i="14"/>
  <c r="P14" i="22"/>
  <c r="O14" i="22"/>
  <c r="L14" i="22"/>
  <c r="K14" i="22"/>
  <c r="Z60" i="13"/>
  <c r="R13" i="32"/>
  <c r="X27" i="22"/>
  <c r="W27" i="22"/>
  <c r="E21" i="17"/>
  <c r="F57" i="28"/>
  <c r="D27" i="22"/>
  <c r="C27" i="22"/>
  <c r="T27" i="22"/>
  <c r="S27" i="22"/>
  <c r="J28" i="22"/>
  <c r="I28" i="22"/>
  <c r="R28" i="22"/>
  <c r="Q28" i="22"/>
  <c r="AN15" i="14"/>
  <c r="AN40" i="14"/>
  <c r="AN44" i="14"/>
  <c r="AF60" i="13"/>
  <c r="V13" i="32"/>
  <c r="AN38" i="14"/>
  <c r="AN26" i="14"/>
  <c r="E13" i="11"/>
  <c r="D55" i="31" s="1"/>
  <c r="D56" i="27"/>
  <c r="N14" i="22"/>
  <c r="M14" i="22"/>
  <c r="M50" i="14"/>
  <c r="V14" i="22"/>
  <c r="U14" i="22"/>
  <c r="R14" i="22"/>
  <c r="Q14" i="22"/>
  <c r="J50" i="14"/>
  <c r="X14" i="22"/>
  <c r="W14" i="22"/>
  <c r="R13" i="22"/>
  <c r="Q13" i="22"/>
  <c r="N13" i="22"/>
  <c r="M13" i="22"/>
  <c r="J27" i="22"/>
  <c r="I27" i="22"/>
  <c r="H28" i="22"/>
  <c r="G28" i="22"/>
  <c r="T28" i="22"/>
  <c r="S28" i="22"/>
  <c r="T14" i="22"/>
  <c r="S14" i="22"/>
  <c r="AN47" i="14"/>
  <c r="D57" i="28"/>
  <c r="T13" i="22"/>
  <c r="S13" i="22"/>
  <c r="P13" i="22"/>
  <c r="O13" i="22"/>
  <c r="F13" i="22"/>
  <c r="E13" i="22"/>
  <c r="N27" i="22"/>
  <c r="M27" i="22"/>
  <c r="AQ15" i="14"/>
  <c r="N17" i="14"/>
  <c r="V28" i="22"/>
  <c r="U28" i="22"/>
  <c r="AN32" i="14"/>
  <c r="AN41" i="14"/>
  <c r="H27" i="22"/>
  <c r="G27" i="22"/>
  <c r="P27" i="22"/>
  <c r="O27" i="22"/>
  <c r="K28" i="22"/>
  <c r="L28" i="22"/>
  <c r="Z28" i="22"/>
  <c r="Y28" i="22"/>
  <c r="AN29" i="14"/>
  <c r="AN22" i="14"/>
  <c r="AN20" i="14"/>
  <c r="E14" i="11"/>
  <c r="J21" i="17" s="1"/>
  <c r="AN46" i="14"/>
  <c r="AN39" i="13"/>
  <c r="AN35" i="14"/>
  <c r="AN48" i="14"/>
  <c r="AN36" i="14"/>
  <c r="AN19" i="14"/>
  <c r="AN24" i="14"/>
  <c r="AN43" i="14"/>
  <c r="V13" i="22"/>
  <c r="U13" i="22"/>
  <c r="AB50" i="14"/>
  <c r="J14" i="22"/>
  <c r="I14" i="22"/>
  <c r="F14" i="22"/>
  <c r="E14" i="22"/>
  <c r="AK50" i="14"/>
  <c r="D14" i="22"/>
  <c r="C14" i="22"/>
  <c r="H14" i="22"/>
  <c r="G14" i="22"/>
  <c r="K25" i="17"/>
  <c r="G57" i="31"/>
  <c r="AN29" i="13"/>
  <c r="AR51" i="15"/>
  <c r="C28" i="19" s="1"/>
  <c r="D28" i="19" s="1"/>
  <c r="J25" i="17"/>
  <c r="D57" i="31"/>
  <c r="AN52" i="13"/>
  <c r="D17" i="17"/>
  <c r="AN56" i="13"/>
  <c r="AN50" i="13"/>
  <c r="AO23" i="13"/>
  <c r="AP29" i="13" s="1"/>
  <c r="M7" i="27"/>
  <c r="Y61" i="13"/>
  <c r="M29" i="27" s="1"/>
  <c r="AN45" i="13"/>
  <c r="AN44" i="13"/>
  <c r="AF61" i="13"/>
  <c r="AE62" i="13"/>
  <c r="H44" i="11"/>
  <c r="G46" i="11"/>
  <c r="AN35" i="13"/>
  <c r="AN38" i="13"/>
  <c r="AN36" i="13"/>
  <c r="AN28" i="13"/>
  <c r="AN43" i="13"/>
  <c r="AN37" i="13"/>
  <c r="AN32" i="13"/>
  <c r="AN30" i="13"/>
  <c r="AN59" i="13"/>
  <c r="AQ21" i="13"/>
  <c r="AN33" i="13"/>
  <c r="AN49" i="13"/>
  <c r="AN51" i="13"/>
  <c r="AN58" i="13"/>
  <c r="AN48" i="13"/>
  <c r="AN24" i="13"/>
  <c r="AN55" i="13"/>
  <c r="AN57" i="13"/>
  <c r="AN47" i="13"/>
  <c r="AN31" i="13"/>
  <c r="AN42" i="13"/>
  <c r="AN25" i="13"/>
  <c r="AN54" i="13"/>
  <c r="AN34" i="13"/>
  <c r="AN46" i="13"/>
  <c r="E27" i="17"/>
  <c r="G27" i="17" s="1"/>
  <c r="D27" i="17"/>
  <c r="F27" i="17" s="1"/>
  <c r="AN14" i="13"/>
  <c r="AN8" i="13"/>
  <c r="D61" i="13"/>
  <c r="AN50" i="15"/>
  <c r="AM60" i="13"/>
  <c r="D57" i="27" s="1"/>
  <c r="C61" i="13"/>
  <c r="L22" i="27" s="1"/>
  <c r="AQ35" i="13"/>
  <c r="E60" i="13"/>
  <c r="AO60" i="13"/>
  <c r="AQ25" i="14"/>
  <c r="AQ39" i="13"/>
  <c r="AP50" i="15"/>
  <c r="AP14" i="13"/>
  <c r="AP8" i="13"/>
  <c r="AQ7" i="13"/>
  <c r="AP22" i="13"/>
  <c r="L25" i="28"/>
  <c r="W49" i="14"/>
  <c r="C14" i="11"/>
  <c r="AP22" i="14"/>
  <c r="AP32" i="14"/>
  <c r="AP40" i="14"/>
  <c r="AP48" i="14"/>
  <c r="AP25" i="14"/>
  <c r="AP43" i="14"/>
  <c r="AP44" i="14"/>
  <c r="AP37" i="14"/>
  <c r="AP20" i="14"/>
  <c r="AP46" i="14"/>
  <c r="AP21" i="14"/>
  <c r="AP47" i="14"/>
  <c r="AP23" i="14"/>
  <c r="AP33" i="14"/>
  <c r="AP41" i="14"/>
  <c r="AP19" i="14"/>
  <c r="AP36" i="14"/>
  <c r="AP45" i="14"/>
  <c r="AP38" i="14"/>
  <c r="AP39" i="14"/>
  <c r="AP24" i="14"/>
  <c r="AP34" i="14"/>
  <c r="AP42" i="14"/>
  <c r="AP35" i="14"/>
  <c r="AP26" i="14"/>
  <c r="AP15" i="14"/>
  <c r="AP27" i="14"/>
  <c r="AP28" i="14"/>
  <c r="AN49" i="14"/>
  <c r="H41" i="11"/>
  <c r="AQ50" i="15"/>
  <c r="AO29" i="14"/>
  <c r="AP29" i="14" s="1"/>
  <c r="E49" i="14"/>
  <c r="AO17" i="14"/>
  <c r="AP17" i="14" s="1"/>
  <c r="M28" i="28"/>
  <c r="AI29" i="14"/>
  <c r="AL29" i="14"/>
  <c r="AC29" i="14"/>
  <c r="AF29" i="14"/>
  <c r="Z29" i="14"/>
  <c r="Q29" i="14"/>
  <c r="T29" i="14"/>
  <c r="K29" i="14"/>
  <c r="N29" i="14"/>
  <c r="H50" i="14"/>
  <c r="AL60" i="13"/>
  <c r="AK61" i="13"/>
  <c r="M33" i="27" s="1"/>
  <c r="AI60" i="13"/>
  <c r="AH61" i="13"/>
  <c r="M32" i="27" s="1"/>
  <c r="AC60" i="13"/>
  <c r="AB61" i="13"/>
  <c r="M30" i="27" s="1"/>
  <c r="W60" i="13"/>
  <c r="V61" i="13"/>
  <c r="M28" i="27" s="1"/>
  <c r="T60" i="13"/>
  <c r="S61" i="13"/>
  <c r="M27" i="27" s="1"/>
  <c r="Q60" i="13"/>
  <c r="P61" i="13"/>
  <c r="M26" i="27" s="1"/>
  <c r="N60" i="13"/>
  <c r="M61" i="13"/>
  <c r="M25" i="27" s="1"/>
  <c r="K60" i="13"/>
  <c r="J61" i="13"/>
  <c r="M24" i="27" s="1"/>
  <c r="H60" i="13"/>
  <c r="G61" i="13"/>
  <c r="M23" i="27" s="1"/>
  <c r="E23" i="13"/>
  <c r="AQ17" i="14" l="1"/>
  <c r="D23" i="17"/>
  <c r="J17" i="17"/>
  <c r="AP36" i="13"/>
  <c r="AP47" i="13"/>
  <c r="AN26" i="13"/>
  <c r="AA13" i="22"/>
  <c r="D56" i="31"/>
  <c r="AA28" i="22"/>
  <c r="AP51" i="13"/>
  <c r="AP25" i="13"/>
  <c r="AP50" i="13"/>
  <c r="AQ23" i="13"/>
  <c r="AP55" i="13"/>
  <c r="F56" i="27"/>
  <c r="AP24" i="13"/>
  <c r="AP56" i="13"/>
  <c r="AO61" i="13"/>
  <c r="F58" i="27" s="1"/>
  <c r="F57" i="27"/>
  <c r="AA14" i="22"/>
  <c r="V27" i="22"/>
  <c r="U27" i="22"/>
  <c r="AP38" i="13"/>
  <c r="Q27" i="22"/>
  <c r="R27" i="22"/>
  <c r="H46" i="11"/>
  <c r="L93" i="31" s="1"/>
  <c r="J93" i="31"/>
  <c r="E4" i="29"/>
  <c r="F56" i="29"/>
  <c r="K52" i="29" s="1"/>
  <c r="AP6" i="15"/>
  <c r="K16" i="11"/>
  <c r="K21" i="17"/>
  <c r="G56" i="31"/>
  <c r="AP32" i="13"/>
  <c r="AP42" i="13"/>
  <c r="AP52" i="13"/>
  <c r="AP33" i="13"/>
  <c r="AP31" i="13"/>
  <c r="AP59" i="13"/>
  <c r="AP39" i="13"/>
  <c r="Z61" i="13"/>
  <c r="AP48" i="13"/>
  <c r="AP28" i="13"/>
  <c r="AP54" i="13"/>
  <c r="AP45" i="13"/>
  <c r="AP43" i="13"/>
  <c r="AP49" i="13"/>
  <c r="AP35" i="13"/>
  <c r="AP37" i="13"/>
  <c r="AP46" i="13"/>
  <c r="AP53" i="13"/>
  <c r="AP34" i="13"/>
  <c r="AP57" i="13"/>
  <c r="AP30" i="13"/>
  <c r="AP44" i="13"/>
  <c r="AP58" i="13"/>
  <c r="E17" i="17"/>
  <c r="C13" i="11"/>
  <c r="G55" i="31" s="1"/>
  <c r="AM50" i="14"/>
  <c r="L22" i="28"/>
  <c r="D62" i="13"/>
  <c r="M22" i="27"/>
  <c r="D51" i="14"/>
  <c r="M22" i="28"/>
  <c r="Y62" i="13"/>
  <c r="H61" i="13"/>
  <c r="G62" i="13"/>
  <c r="T61" i="13"/>
  <c r="S62" i="13"/>
  <c r="AL61" i="13"/>
  <c r="AK62" i="13"/>
  <c r="W50" i="14"/>
  <c r="V51" i="14"/>
  <c r="K61" i="13"/>
  <c r="J62" i="13"/>
  <c r="AI61" i="13"/>
  <c r="AH62" i="13"/>
  <c r="N61" i="13"/>
  <c r="M62" i="13"/>
  <c r="AC61" i="13"/>
  <c r="AB62" i="13"/>
  <c r="Q61" i="13"/>
  <c r="P62" i="13"/>
  <c r="W61" i="13"/>
  <c r="V62" i="13"/>
  <c r="AP60" i="13"/>
  <c r="E61" i="13"/>
  <c r="D18" i="17"/>
  <c r="D19" i="17" s="1"/>
  <c r="E22" i="11"/>
  <c r="J18" i="17" s="1"/>
  <c r="AN60" i="13"/>
  <c r="AM61" i="13"/>
  <c r="AQ60" i="13"/>
  <c r="E18" i="17"/>
  <c r="C22" i="11"/>
  <c r="K18" i="17" s="1"/>
  <c r="AQ29" i="14"/>
  <c r="AO49" i="14"/>
  <c r="E50" i="14"/>
  <c r="AL49" i="14"/>
  <c r="M33" i="28"/>
  <c r="AI49" i="14"/>
  <c r="M32" i="28"/>
  <c r="AF49" i="14"/>
  <c r="M31" i="28"/>
  <c r="AC49" i="14"/>
  <c r="M30" i="28"/>
  <c r="Z49" i="14"/>
  <c r="M29" i="28"/>
  <c r="T49" i="14"/>
  <c r="M27" i="28"/>
  <c r="Q49" i="14"/>
  <c r="M26" i="28"/>
  <c r="N49" i="14"/>
  <c r="M25" i="28"/>
  <c r="K49" i="14"/>
  <c r="M24" i="28"/>
  <c r="AP26" i="13" l="1"/>
  <c r="AP61" i="13"/>
  <c r="AA27" i="22"/>
  <c r="K17" i="17"/>
  <c r="AQ61" i="13"/>
  <c r="D58" i="27"/>
  <c r="E19" i="17"/>
  <c r="G19" i="17" s="1"/>
  <c r="C23" i="11"/>
  <c r="K22" i="17" s="1"/>
  <c r="F58" i="28"/>
  <c r="E22" i="17"/>
  <c r="E23" i="17" s="1"/>
  <c r="F23" i="17"/>
  <c r="D59" i="28"/>
  <c r="AN50" i="14"/>
  <c r="AR62" i="13"/>
  <c r="C26" i="19" s="1"/>
  <c r="N50" i="14"/>
  <c r="M51" i="14"/>
  <c r="T50" i="14"/>
  <c r="S51" i="14"/>
  <c r="AC50" i="14"/>
  <c r="AB51" i="14"/>
  <c r="AI50" i="14"/>
  <c r="AH51" i="14"/>
  <c r="K50" i="14"/>
  <c r="J51" i="14"/>
  <c r="Q50" i="14"/>
  <c r="P51" i="14"/>
  <c r="Z50" i="14"/>
  <c r="Y51" i="14"/>
  <c r="AF50" i="14"/>
  <c r="AE51" i="14"/>
  <c r="AL50" i="14"/>
  <c r="AK51" i="14"/>
  <c r="F19" i="17"/>
  <c r="AN61" i="13"/>
  <c r="AQ49" i="14"/>
  <c r="AP49" i="14"/>
  <c r="AO50" i="14"/>
  <c r="F59" i="28" s="1"/>
  <c r="C5" i="13"/>
  <c r="AP6" i="13" l="1"/>
  <c r="K52" i="27"/>
  <c r="E4" i="27"/>
  <c r="F55" i="27"/>
  <c r="K14" i="11"/>
  <c r="AQ50" i="14"/>
  <c r="AR51" i="14"/>
  <c r="C27" i="19" s="1"/>
  <c r="G23" i="17"/>
  <c r="AP50" i="14"/>
  <c r="AO9" i="6"/>
  <c r="AO10" i="6"/>
  <c r="AO11" i="6"/>
  <c r="AO12" i="6"/>
  <c r="AO13" i="6"/>
  <c r="AO15" i="6"/>
  <c r="AO16" i="6"/>
  <c r="AO17" i="6"/>
  <c r="AO18" i="6"/>
  <c r="AO19" i="6"/>
  <c r="AO20" i="6"/>
  <c r="AO22" i="6"/>
  <c r="AO24" i="6"/>
  <c r="AO25" i="6"/>
  <c r="AO28" i="6"/>
  <c r="AO29" i="6"/>
  <c r="AO30" i="6"/>
  <c r="AO31" i="6"/>
  <c r="AO32" i="6"/>
  <c r="AO34" i="6"/>
  <c r="AO36" i="6"/>
  <c r="AO37" i="6"/>
  <c r="AO42" i="6"/>
  <c r="AO43" i="6"/>
  <c r="AO44" i="6"/>
  <c r="AO45" i="6"/>
  <c r="AO46" i="6"/>
  <c r="AO47" i="6"/>
  <c r="AO48" i="6"/>
  <c r="AO49" i="6"/>
  <c r="AO50" i="6"/>
  <c r="AO51" i="6"/>
  <c r="AO52" i="6"/>
  <c r="AO53" i="6"/>
  <c r="AO54" i="6"/>
  <c r="AO55" i="6"/>
  <c r="AO56" i="6"/>
  <c r="AO57" i="6"/>
  <c r="AO58" i="6"/>
  <c r="AM9" i="6"/>
  <c r="AM10" i="6"/>
  <c r="AM11" i="6"/>
  <c r="AM12" i="6"/>
  <c r="AM13" i="6"/>
  <c r="AM15" i="6"/>
  <c r="AM16" i="6"/>
  <c r="AM17" i="6"/>
  <c r="AM18" i="6"/>
  <c r="AM19" i="6"/>
  <c r="AM20" i="6"/>
  <c r="AM22" i="6"/>
  <c r="AM24" i="6"/>
  <c r="AM25" i="6"/>
  <c r="AM28" i="6"/>
  <c r="AM29" i="6"/>
  <c r="AM30" i="6"/>
  <c r="AM31" i="6"/>
  <c r="AM32" i="6"/>
  <c r="AM34" i="6"/>
  <c r="AM36" i="6"/>
  <c r="AM37" i="6"/>
  <c r="AM42" i="6"/>
  <c r="AM43" i="6"/>
  <c r="AM44" i="6"/>
  <c r="AM45" i="6"/>
  <c r="AM46" i="6"/>
  <c r="AM47" i="6"/>
  <c r="AM48" i="6"/>
  <c r="AM49" i="6"/>
  <c r="AM50" i="6"/>
  <c r="AM51" i="6"/>
  <c r="AM52" i="6"/>
  <c r="AM53" i="6"/>
  <c r="AM54" i="6"/>
  <c r="AM55" i="6"/>
  <c r="AM56" i="6"/>
  <c r="AM57" i="6"/>
  <c r="AM58" i="6"/>
  <c r="AJ5" i="6"/>
  <c r="AG5" i="6"/>
  <c r="AD5" i="6"/>
  <c r="AA5" i="6"/>
  <c r="X5" i="6"/>
  <c r="U5" i="6"/>
  <c r="R5" i="6"/>
  <c r="O5" i="6"/>
  <c r="L5" i="6"/>
  <c r="I5" i="6"/>
  <c r="F5" i="6"/>
  <c r="AK59" i="6"/>
  <c r="AJ59" i="6"/>
  <c r="AL58" i="6"/>
  <c r="AL57" i="6"/>
  <c r="AL56" i="6"/>
  <c r="AL55" i="6"/>
  <c r="AL54" i="6"/>
  <c r="AL53" i="6"/>
  <c r="AL52" i="6"/>
  <c r="AL51" i="6"/>
  <c r="AL50" i="6"/>
  <c r="AL49" i="6"/>
  <c r="AL48" i="6"/>
  <c r="AL47" i="6"/>
  <c r="AL46" i="6"/>
  <c r="AL45" i="6"/>
  <c r="AL44" i="6"/>
  <c r="AL43" i="6"/>
  <c r="AL42" i="6"/>
  <c r="AK38" i="6"/>
  <c r="AJ38" i="6"/>
  <c r="AL37" i="6"/>
  <c r="AL36" i="6"/>
  <c r="AL34" i="6"/>
  <c r="AK33" i="6"/>
  <c r="AJ33" i="6"/>
  <c r="AJ35" i="6" s="1"/>
  <c r="AL32" i="6"/>
  <c r="AL31" i="6"/>
  <c r="AL30" i="6"/>
  <c r="AL29" i="6"/>
  <c r="AL28" i="6"/>
  <c r="AK26" i="6"/>
  <c r="AJ26" i="6"/>
  <c r="AL25" i="6"/>
  <c r="AL24" i="6"/>
  <c r="AL22" i="6"/>
  <c r="AL20" i="6"/>
  <c r="AL19" i="6"/>
  <c r="AL18" i="6"/>
  <c r="AL17" i="6"/>
  <c r="AL16" i="6"/>
  <c r="AL15" i="6"/>
  <c r="AK14" i="6"/>
  <c r="AJ14" i="6"/>
  <c r="AL13" i="6"/>
  <c r="AL12" i="6"/>
  <c r="AL11" i="6"/>
  <c r="AL10" i="6"/>
  <c r="AL9" i="6"/>
  <c r="AK8" i="6"/>
  <c r="AJ8" i="6"/>
  <c r="AH59" i="6"/>
  <c r="AG59" i="6"/>
  <c r="AI58" i="6"/>
  <c r="AI57" i="6"/>
  <c r="AI56" i="6"/>
  <c r="AI55" i="6"/>
  <c r="AI54" i="6"/>
  <c r="AI53" i="6"/>
  <c r="AI52" i="6"/>
  <c r="AI51" i="6"/>
  <c r="AI50" i="6"/>
  <c r="AI49" i="6"/>
  <c r="AI48" i="6"/>
  <c r="AI47" i="6"/>
  <c r="AI46" i="6"/>
  <c r="AI45" i="6"/>
  <c r="AI44" i="6"/>
  <c r="AI43" i="6"/>
  <c r="AI42" i="6"/>
  <c r="AH38" i="6"/>
  <c r="AG38" i="6"/>
  <c r="AI37" i="6"/>
  <c r="AI36" i="6"/>
  <c r="AI34" i="6"/>
  <c r="AH33" i="6"/>
  <c r="AH35" i="6" s="1"/>
  <c r="AG33" i="6"/>
  <c r="AG35" i="6" s="1"/>
  <c r="AG39" i="6" s="1"/>
  <c r="AI32" i="6"/>
  <c r="AI31" i="6"/>
  <c r="AI30" i="6"/>
  <c r="AI29" i="6"/>
  <c r="AI28" i="6"/>
  <c r="AH26" i="6"/>
  <c r="AG26" i="6"/>
  <c r="AI25" i="6"/>
  <c r="AI24" i="6"/>
  <c r="AI22" i="6"/>
  <c r="AI20" i="6"/>
  <c r="AI19" i="6"/>
  <c r="AI18" i="6"/>
  <c r="AI17" i="6"/>
  <c r="AI16" i="6"/>
  <c r="AI15" i="6"/>
  <c r="AH14" i="6"/>
  <c r="AG14" i="6"/>
  <c r="AI13" i="6"/>
  <c r="AI12" i="6"/>
  <c r="AI11" i="6"/>
  <c r="AI10" i="6"/>
  <c r="AI9" i="6"/>
  <c r="AH8" i="6"/>
  <c r="AG8" i="6"/>
  <c r="AE59" i="6"/>
  <c r="AD59" i="6"/>
  <c r="AF58" i="6"/>
  <c r="AF57" i="6"/>
  <c r="AF56" i="6"/>
  <c r="AF55" i="6"/>
  <c r="AF54" i="6"/>
  <c r="AF53" i="6"/>
  <c r="AF52" i="6"/>
  <c r="AF51" i="6"/>
  <c r="AF50" i="6"/>
  <c r="AF49" i="6"/>
  <c r="AF48" i="6"/>
  <c r="AF47" i="6"/>
  <c r="AF46" i="6"/>
  <c r="AF45" i="6"/>
  <c r="AF44" i="6"/>
  <c r="AF43" i="6"/>
  <c r="AF42" i="6"/>
  <c r="AE38" i="6"/>
  <c r="AD38" i="6"/>
  <c r="AF37" i="6"/>
  <c r="AF36" i="6"/>
  <c r="AF34" i="6"/>
  <c r="AE33" i="6"/>
  <c r="AE35" i="6" s="1"/>
  <c r="AD33" i="6"/>
  <c r="AD35" i="6" s="1"/>
  <c r="AF32" i="6"/>
  <c r="AF31" i="6"/>
  <c r="AF30" i="6"/>
  <c r="AF29" i="6"/>
  <c r="AF28" i="6"/>
  <c r="AE26" i="6"/>
  <c r="AD26" i="6"/>
  <c r="AF25" i="6"/>
  <c r="AF24" i="6"/>
  <c r="AF22" i="6"/>
  <c r="AF20" i="6"/>
  <c r="AF19" i="6"/>
  <c r="AF18" i="6"/>
  <c r="AF17" i="6"/>
  <c r="AF16" i="6"/>
  <c r="AF15" i="6"/>
  <c r="AE14" i="6"/>
  <c r="AD14" i="6"/>
  <c r="AF13" i="6"/>
  <c r="AF12" i="6"/>
  <c r="AF11" i="6"/>
  <c r="AF10" i="6"/>
  <c r="AF9" i="6"/>
  <c r="AE8" i="6"/>
  <c r="AD8" i="6"/>
  <c r="AB59" i="6"/>
  <c r="AA59" i="6"/>
  <c r="AC58" i="6"/>
  <c r="AC57" i="6"/>
  <c r="AC56" i="6"/>
  <c r="AC55" i="6"/>
  <c r="AC54" i="6"/>
  <c r="AC53" i="6"/>
  <c r="AC52" i="6"/>
  <c r="AC51" i="6"/>
  <c r="AC50" i="6"/>
  <c r="AC49" i="6"/>
  <c r="AC48" i="6"/>
  <c r="AC47" i="6"/>
  <c r="AC46" i="6"/>
  <c r="AC45" i="6"/>
  <c r="AC44" i="6"/>
  <c r="AC43" i="6"/>
  <c r="AC42" i="6"/>
  <c r="AB38" i="6"/>
  <c r="AA38" i="6"/>
  <c r="AC37" i="6"/>
  <c r="AC36" i="6"/>
  <c r="AC34" i="6"/>
  <c r="AB33" i="6"/>
  <c r="AB35" i="6" s="1"/>
  <c r="AA33" i="6"/>
  <c r="AA35" i="6" s="1"/>
  <c r="AC32" i="6"/>
  <c r="AC31" i="6"/>
  <c r="AC30" i="6"/>
  <c r="AC29" i="6"/>
  <c r="AC28" i="6"/>
  <c r="AB26" i="6"/>
  <c r="AA26" i="6"/>
  <c r="AC25" i="6"/>
  <c r="AC24" i="6"/>
  <c r="AC22" i="6"/>
  <c r="AC20" i="6"/>
  <c r="AC19" i="6"/>
  <c r="AC18" i="6"/>
  <c r="AC17" i="6"/>
  <c r="AC16" i="6"/>
  <c r="AC15" i="6"/>
  <c r="AB14" i="6"/>
  <c r="AA14" i="6"/>
  <c r="AC13" i="6"/>
  <c r="AC12" i="6"/>
  <c r="AC11" i="6"/>
  <c r="AC10" i="6"/>
  <c r="AC9" i="6"/>
  <c r="AB8" i="6"/>
  <c r="AA8" i="6"/>
  <c r="Y59" i="6"/>
  <c r="X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Y38" i="6"/>
  <c r="X38" i="6"/>
  <c r="Z37" i="6"/>
  <c r="Z36" i="6"/>
  <c r="Z34" i="6"/>
  <c r="Y33" i="6"/>
  <c r="Y35" i="6" s="1"/>
  <c r="X33" i="6"/>
  <c r="X35" i="6" s="1"/>
  <c r="Z32" i="6"/>
  <c r="Z31" i="6"/>
  <c r="Z30" i="6"/>
  <c r="Z29" i="6"/>
  <c r="Z28" i="6"/>
  <c r="Y26" i="6"/>
  <c r="X26" i="6"/>
  <c r="Z25" i="6"/>
  <c r="Z24" i="6"/>
  <c r="Z22" i="6"/>
  <c r="Z20" i="6"/>
  <c r="Z19" i="6"/>
  <c r="Z18" i="6"/>
  <c r="Z17" i="6"/>
  <c r="Z16" i="6"/>
  <c r="Z15" i="6"/>
  <c r="Y14" i="6"/>
  <c r="X14" i="6"/>
  <c r="Z13" i="6"/>
  <c r="Z12" i="6"/>
  <c r="Z11" i="6"/>
  <c r="Z10" i="6"/>
  <c r="Z9" i="6"/>
  <c r="Y8" i="6"/>
  <c r="X8" i="6"/>
  <c r="V59" i="6"/>
  <c r="U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V38" i="6"/>
  <c r="U38" i="6"/>
  <c r="W37" i="6"/>
  <c r="W36" i="6"/>
  <c r="W34" i="6"/>
  <c r="V33" i="6"/>
  <c r="V35" i="6" s="1"/>
  <c r="U33" i="6"/>
  <c r="U35" i="6" s="1"/>
  <c r="W32" i="6"/>
  <c r="W31" i="6"/>
  <c r="W30" i="6"/>
  <c r="W29" i="6"/>
  <c r="W28" i="6"/>
  <c r="V26" i="6"/>
  <c r="U26" i="6"/>
  <c r="W25" i="6"/>
  <c r="W24" i="6"/>
  <c r="W22" i="6"/>
  <c r="W20" i="6"/>
  <c r="W19" i="6"/>
  <c r="W18" i="6"/>
  <c r="W17" i="6"/>
  <c r="W16" i="6"/>
  <c r="W15" i="6"/>
  <c r="V14" i="6"/>
  <c r="U14" i="6"/>
  <c r="W13" i="6"/>
  <c r="W12" i="6"/>
  <c r="W11" i="6"/>
  <c r="W10" i="6"/>
  <c r="W9" i="6"/>
  <c r="V8" i="6"/>
  <c r="U8" i="6"/>
  <c r="S59" i="6"/>
  <c r="R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S38" i="6"/>
  <c r="R38" i="6"/>
  <c r="T37" i="6"/>
  <c r="T36" i="6"/>
  <c r="T34" i="6"/>
  <c r="S33" i="6"/>
  <c r="S35" i="6" s="1"/>
  <c r="R33" i="6"/>
  <c r="R35" i="6" s="1"/>
  <c r="T32" i="6"/>
  <c r="T31" i="6"/>
  <c r="T30" i="6"/>
  <c r="T29" i="6"/>
  <c r="T28" i="6"/>
  <c r="S26" i="6"/>
  <c r="R26" i="6"/>
  <c r="T25" i="6"/>
  <c r="T24" i="6"/>
  <c r="T22" i="6"/>
  <c r="T20" i="6"/>
  <c r="T19" i="6"/>
  <c r="T18" i="6"/>
  <c r="T17" i="6"/>
  <c r="T16" i="6"/>
  <c r="T15" i="6"/>
  <c r="S14" i="6"/>
  <c r="R14" i="6"/>
  <c r="T13" i="6"/>
  <c r="T12" i="6"/>
  <c r="T11" i="6"/>
  <c r="T10" i="6"/>
  <c r="T9" i="6"/>
  <c r="S8" i="6"/>
  <c r="R8" i="6"/>
  <c r="P59" i="6"/>
  <c r="O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P38" i="6"/>
  <c r="O38" i="6"/>
  <c r="Q37" i="6"/>
  <c r="Q36" i="6"/>
  <c r="Q34" i="6"/>
  <c r="P33" i="6"/>
  <c r="P35" i="6" s="1"/>
  <c r="O33" i="6"/>
  <c r="O35" i="6" s="1"/>
  <c r="Q32" i="6"/>
  <c r="Q31" i="6"/>
  <c r="Q30" i="6"/>
  <c r="Q29" i="6"/>
  <c r="Q28" i="6"/>
  <c r="P26" i="6"/>
  <c r="O26" i="6"/>
  <c r="Q25" i="6"/>
  <c r="Q24" i="6"/>
  <c r="Q22" i="6"/>
  <c r="Q20" i="6"/>
  <c r="Q19" i="6"/>
  <c r="Q18" i="6"/>
  <c r="Q17" i="6"/>
  <c r="Q16" i="6"/>
  <c r="Q15" i="6"/>
  <c r="P14" i="6"/>
  <c r="O14" i="6"/>
  <c r="Q13" i="6"/>
  <c r="Q12" i="6"/>
  <c r="Q11" i="6"/>
  <c r="Q10" i="6"/>
  <c r="Q9" i="6"/>
  <c r="P8" i="6"/>
  <c r="O8" i="6"/>
  <c r="M59" i="6"/>
  <c r="L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M38" i="6"/>
  <c r="L38" i="6"/>
  <c r="N37" i="6"/>
  <c r="N36" i="6"/>
  <c r="N34" i="6"/>
  <c r="M33" i="6"/>
  <c r="M35" i="6" s="1"/>
  <c r="L33" i="6"/>
  <c r="L35" i="6" s="1"/>
  <c r="N32" i="6"/>
  <c r="N31" i="6"/>
  <c r="N30" i="6"/>
  <c r="N29" i="6"/>
  <c r="N28" i="6"/>
  <c r="M26" i="6"/>
  <c r="L26" i="6"/>
  <c r="N25" i="6"/>
  <c r="N24" i="6"/>
  <c r="N22" i="6"/>
  <c r="N20" i="6"/>
  <c r="N19" i="6"/>
  <c r="N18" i="6"/>
  <c r="N17" i="6"/>
  <c r="N16" i="6"/>
  <c r="N15" i="6"/>
  <c r="M14" i="6"/>
  <c r="L14" i="6"/>
  <c r="N13" i="6"/>
  <c r="N12" i="6"/>
  <c r="N11" i="6"/>
  <c r="N10" i="6"/>
  <c r="N9" i="6"/>
  <c r="M8" i="6"/>
  <c r="L8" i="6"/>
  <c r="J59" i="6"/>
  <c r="I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J38" i="6"/>
  <c r="I38" i="6"/>
  <c r="K37" i="6"/>
  <c r="K36" i="6"/>
  <c r="K34" i="6"/>
  <c r="J33" i="6"/>
  <c r="J35" i="6" s="1"/>
  <c r="I33" i="6"/>
  <c r="I35" i="6" s="1"/>
  <c r="K32" i="6"/>
  <c r="K31" i="6"/>
  <c r="K30" i="6"/>
  <c r="K29" i="6"/>
  <c r="K28" i="6"/>
  <c r="J26" i="6"/>
  <c r="I26" i="6"/>
  <c r="K25" i="6"/>
  <c r="K24" i="6"/>
  <c r="K22" i="6"/>
  <c r="K20" i="6"/>
  <c r="K19" i="6"/>
  <c r="K18" i="6"/>
  <c r="K17" i="6"/>
  <c r="K16" i="6"/>
  <c r="K15" i="6"/>
  <c r="J14" i="6"/>
  <c r="I14" i="6"/>
  <c r="K13" i="6"/>
  <c r="K12" i="6"/>
  <c r="K11" i="6"/>
  <c r="K10" i="6"/>
  <c r="K9" i="6"/>
  <c r="J8" i="6"/>
  <c r="I8" i="6"/>
  <c r="G59" i="6"/>
  <c r="F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G38" i="6"/>
  <c r="F38" i="6"/>
  <c r="H37" i="6"/>
  <c r="H36" i="6"/>
  <c r="H34" i="6"/>
  <c r="G33" i="6"/>
  <c r="G35" i="6" s="1"/>
  <c r="F33" i="6"/>
  <c r="F35" i="6" s="1"/>
  <c r="H32" i="6"/>
  <c r="H31" i="6"/>
  <c r="H30" i="6"/>
  <c r="H29" i="6"/>
  <c r="H28" i="6"/>
  <c r="G26" i="6"/>
  <c r="F26" i="6"/>
  <c r="H25" i="6"/>
  <c r="H24" i="6"/>
  <c r="H22" i="6"/>
  <c r="H20" i="6"/>
  <c r="H19" i="6"/>
  <c r="H18" i="6"/>
  <c r="H17" i="6"/>
  <c r="H16" i="6"/>
  <c r="H15" i="6"/>
  <c r="G14" i="6"/>
  <c r="F14" i="6"/>
  <c r="H13" i="6"/>
  <c r="H12" i="6"/>
  <c r="H11" i="6"/>
  <c r="H10" i="6"/>
  <c r="H9" i="6"/>
  <c r="G8" i="6"/>
  <c r="F8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29" i="6"/>
  <c r="E30" i="6"/>
  <c r="E31" i="6"/>
  <c r="E32" i="6"/>
  <c r="E34" i="6"/>
  <c r="E36" i="6"/>
  <c r="E37" i="6"/>
  <c r="E28" i="6"/>
  <c r="E25" i="6"/>
  <c r="E24" i="6"/>
  <c r="E22" i="6"/>
  <c r="E20" i="6"/>
  <c r="E19" i="6"/>
  <c r="E18" i="6"/>
  <c r="E17" i="6"/>
  <c r="E16" i="6"/>
  <c r="E15" i="6"/>
  <c r="E10" i="6"/>
  <c r="E11" i="6"/>
  <c r="E12" i="6"/>
  <c r="E13" i="6"/>
  <c r="E9" i="6"/>
  <c r="D59" i="6"/>
  <c r="D38" i="6"/>
  <c r="D33" i="6"/>
  <c r="D35" i="6" s="1"/>
  <c r="D26" i="6"/>
  <c r="D14" i="6"/>
  <c r="D8" i="6"/>
  <c r="C14" i="6"/>
  <c r="AJ39" i="6" l="1"/>
  <c r="AJ21" i="6"/>
  <c r="AJ23" i="6" s="1"/>
  <c r="Y6" i="32" s="1"/>
  <c r="F56" i="28"/>
  <c r="K52" i="28" s="1"/>
  <c r="E4" i="28"/>
  <c r="AF59" i="6"/>
  <c r="AG21" i="6"/>
  <c r="AG23" i="6" s="1"/>
  <c r="W6" i="32" s="1"/>
  <c r="L18" i="26"/>
  <c r="R39" i="6"/>
  <c r="R60" i="6" s="1"/>
  <c r="M12" i="32" s="1"/>
  <c r="W38" i="6"/>
  <c r="AP6" i="14"/>
  <c r="K15" i="11"/>
  <c r="Q38" i="6"/>
  <c r="V21" i="6"/>
  <c r="V23" i="6" s="1"/>
  <c r="AA21" i="6"/>
  <c r="AA23" i="6" s="1"/>
  <c r="S6" i="32" s="1"/>
  <c r="I7" i="6"/>
  <c r="O39" i="6"/>
  <c r="O60" i="6" s="1"/>
  <c r="K12" i="32" s="1"/>
  <c r="AB21" i="6"/>
  <c r="AB23" i="6" s="1"/>
  <c r="AQ58" i="6"/>
  <c r="AQ50" i="6"/>
  <c r="AQ42" i="6"/>
  <c r="AQ28" i="6"/>
  <c r="T14" i="6"/>
  <c r="O7" i="6"/>
  <c r="N38" i="6"/>
  <c r="K26" i="6"/>
  <c r="K38" i="6"/>
  <c r="AA7" i="6"/>
  <c r="AO38" i="6"/>
  <c r="L39" i="6"/>
  <c r="U21" i="6"/>
  <c r="U23" i="6" s="1"/>
  <c r="O6" i="32" s="1"/>
  <c r="W14" i="6"/>
  <c r="Y21" i="6"/>
  <c r="Y23" i="6" s="1"/>
  <c r="AQ55" i="6"/>
  <c r="AQ51" i="6"/>
  <c r="AQ47" i="6"/>
  <c r="AQ43" i="6"/>
  <c r="AQ34" i="6"/>
  <c r="AQ29" i="6"/>
  <c r="AQ22" i="6"/>
  <c r="AI14" i="6"/>
  <c r="AQ16" i="6"/>
  <c r="AL14" i="6"/>
  <c r="AK7" i="6"/>
  <c r="AQ17" i="6"/>
  <c r="AQ12" i="6"/>
  <c r="M7" i="6"/>
  <c r="AO59" i="6"/>
  <c r="F21" i="6"/>
  <c r="F23" i="6" s="1"/>
  <c r="E6" i="32" s="1"/>
  <c r="H14" i="6"/>
  <c r="T59" i="6"/>
  <c r="AQ57" i="6"/>
  <c r="AQ49" i="6"/>
  <c r="AQ37" i="6"/>
  <c r="AQ25" i="6"/>
  <c r="AQ15" i="6"/>
  <c r="AM14" i="6"/>
  <c r="AN19" i="6" s="1"/>
  <c r="F39" i="6"/>
  <c r="F60" i="6" s="1"/>
  <c r="E12" i="32" s="1"/>
  <c r="AA39" i="6"/>
  <c r="AA60" i="6" s="1"/>
  <c r="S12" i="32" s="1"/>
  <c r="AF38" i="6"/>
  <c r="AQ56" i="6"/>
  <c r="AQ48" i="6"/>
  <c r="AQ36" i="6"/>
  <c r="AQ24" i="6"/>
  <c r="AQ13" i="6"/>
  <c r="U39" i="6"/>
  <c r="U60" i="6" s="1"/>
  <c r="O12" i="32" s="1"/>
  <c r="T8" i="6"/>
  <c r="AD21" i="6"/>
  <c r="AD23" i="6" s="1"/>
  <c r="U6" i="32" s="1"/>
  <c r="AF14" i="6"/>
  <c r="AL8" i="6"/>
  <c r="AQ54" i="6"/>
  <c r="AQ46" i="6"/>
  <c r="AQ32" i="6"/>
  <c r="AQ20" i="6"/>
  <c r="AQ11" i="6"/>
  <c r="AH21" i="6"/>
  <c r="D7" i="6"/>
  <c r="I39" i="6"/>
  <c r="I60" i="6" s="1"/>
  <c r="G12" i="32" s="1"/>
  <c r="AE21" i="6"/>
  <c r="AD39" i="6"/>
  <c r="AD60" i="6" s="1"/>
  <c r="U12" i="32" s="1"/>
  <c r="AQ53" i="6"/>
  <c r="AQ45" i="6"/>
  <c r="AQ31" i="6"/>
  <c r="AQ19" i="6"/>
  <c r="AQ10" i="6"/>
  <c r="AO33" i="6"/>
  <c r="S7" i="6"/>
  <c r="AQ52" i="6"/>
  <c r="AQ44" i="6"/>
  <c r="AQ30" i="6"/>
  <c r="AQ18" i="6"/>
  <c r="AQ9" i="6"/>
  <c r="D39" i="6"/>
  <c r="G21" i="6"/>
  <c r="S21" i="6"/>
  <c r="S23" i="6" s="1"/>
  <c r="W59" i="6"/>
  <c r="Z38" i="6"/>
  <c r="AC59" i="6"/>
  <c r="AL33" i="6"/>
  <c r="AL59" i="6"/>
  <c r="AO26" i="6"/>
  <c r="AO8" i="6"/>
  <c r="D21" i="6"/>
  <c r="E14" i="6"/>
  <c r="H59" i="6"/>
  <c r="L60" i="6"/>
  <c r="I12" i="32" s="1"/>
  <c r="N59" i="6"/>
  <c r="T38" i="6"/>
  <c r="X21" i="6"/>
  <c r="X23" i="6" s="1"/>
  <c r="Q6" i="32" s="1"/>
  <c r="Z14" i="6"/>
  <c r="AD7" i="6"/>
  <c r="AG60" i="6"/>
  <c r="W12" i="32" s="1"/>
  <c r="AI59" i="6"/>
  <c r="AL26" i="6"/>
  <c r="X39" i="6"/>
  <c r="R21" i="6"/>
  <c r="R23" i="6" s="1"/>
  <c r="I21" i="6"/>
  <c r="I23" i="6" s="1"/>
  <c r="G6" i="32" s="1"/>
  <c r="O21" i="6"/>
  <c r="O23" i="6" s="1"/>
  <c r="K6" i="32" s="1"/>
  <c r="Q14" i="6"/>
  <c r="X60" i="6"/>
  <c r="Q12" i="32" s="1"/>
  <c r="Z59" i="6"/>
  <c r="P21" i="6"/>
  <c r="P23" i="6" s="1"/>
  <c r="AK21" i="6"/>
  <c r="AL21" i="6" s="1"/>
  <c r="AO14" i="6"/>
  <c r="AP19" i="6" s="1"/>
  <c r="K14" i="6"/>
  <c r="J21" i="6"/>
  <c r="J23" i="6" s="1"/>
  <c r="H38" i="6"/>
  <c r="K59" i="6"/>
  <c r="N14" i="6"/>
  <c r="M21" i="6"/>
  <c r="M23" i="6" s="1"/>
  <c r="Q59" i="6"/>
  <c r="U7" i="6"/>
  <c r="AC14" i="6"/>
  <c r="AC38" i="6"/>
  <c r="AG7" i="6"/>
  <c r="AI38" i="6"/>
  <c r="AL38" i="6"/>
  <c r="F7" i="6"/>
  <c r="N8" i="6"/>
  <c r="AJ60" i="6"/>
  <c r="Y12" i="32" s="1"/>
  <c r="AJ7" i="6"/>
  <c r="AL7" i="6" s="1"/>
  <c r="AK35" i="6"/>
  <c r="AO35" i="6" s="1"/>
  <c r="AH23" i="6"/>
  <c r="AI21" i="6"/>
  <c r="AI35" i="6"/>
  <c r="AH39" i="6"/>
  <c r="AI39" i="6" s="1"/>
  <c r="AI26" i="6"/>
  <c r="AI33" i="6"/>
  <c r="AH7" i="6"/>
  <c r="AI8" i="6"/>
  <c r="AE23" i="6"/>
  <c r="AF21" i="6"/>
  <c r="AF35" i="6"/>
  <c r="AE39" i="6"/>
  <c r="AF39" i="6" s="1"/>
  <c r="AF26" i="6"/>
  <c r="AF33" i="6"/>
  <c r="AE7" i="6"/>
  <c r="AF8" i="6"/>
  <c r="AC35" i="6"/>
  <c r="AB39" i="6"/>
  <c r="AC39" i="6" s="1"/>
  <c r="AC26" i="6"/>
  <c r="AC33" i="6"/>
  <c r="AB7" i="6"/>
  <c r="AC7" i="6" s="1"/>
  <c r="AC8" i="6"/>
  <c r="Z35" i="6"/>
  <c r="Y39" i="6"/>
  <c r="Z26" i="6"/>
  <c r="Z33" i="6"/>
  <c r="X7" i="6"/>
  <c r="Y7" i="6"/>
  <c r="Z8" i="6"/>
  <c r="W35" i="6"/>
  <c r="V39" i="6"/>
  <c r="W26" i="6"/>
  <c r="W33" i="6"/>
  <c r="V7" i="6"/>
  <c r="W8" i="6"/>
  <c r="T35" i="6"/>
  <c r="S39" i="6"/>
  <c r="T26" i="6"/>
  <c r="T33" i="6"/>
  <c r="R7" i="6"/>
  <c r="T7" i="6" s="1"/>
  <c r="Q35" i="6"/>
  <c r="P39" i="6"/>
  <c r="Q26" i="6"/>
  <c r="Q33" i="6"/>
  <c r="P7" i="6"/>
  <c r="Q8" i="6"/>
  <c r="N35" i="6"/>
  <c r="M39" i="6"/>
  <c r="N26" i="6"/>
  <c r="N33" i="6"/>
  <c r="L7" i="6"/>
  <c r="L21" i="6"/>
  <c r="K35" i="6"/>
  <c r="J39" i="6"/>
  <c r="J60" i="6" s="1"/>
  <c r="H12" i="32" s="1"/>
  <c r="J7" i="6"/>
  <c r="K33" i="6"/>
  <c r="K8" i="6"/>
  <c r="H35" i="6"/>
  <c r="G39" i="6"/>
  <c r="H26" i="6"/>
  <c r="H33" i="6"/>
  <c r="G7" i="6"/>
  <c r="H8" i="6"/>
  <c r="AF7" i="6" l="1"/>
  <c r="W21" i="6"/>
  <c r="T39" i="6"/>
  <c r="Q7" i="6"/>
  <c r="N7" i="6"/>
  <c r="K7" i="6"/>
  <c r="K21" i="6"/>
  <c r="H7" i="6"/>
  <c r="AC21" i="6"/>
  <c r="M15" i="26"/>
  <c r="T6" i="32"/>
  <c r="M13" i="26"/>
  <c r="P6" i="32"/>
  <c r="M9" i="26"/>
  <c r="H6" i="32"/>
  <c r="M11" i="26"/>
  <c r="L6" i="32"/>
  <c r="M17" i="26"/>
  <c r="X6" i="32"/>
  <c r="L12" i="26"/>
  <c r="M6" i="32"/>
  <c r="H39" i="6"/>
  <c r="N39" i="6"/>
  <c r="M14" i="26"/>
  <c r="R6" i="32"/>
  <c r="M16" i="26"/>
  <c r="V6" i="32"/>
  <c r="H26" i="22"/>
  <c r="G26" i="22"/>
  <c r="Q39" i="6"/>
  <c r="M10" i="26"/>
  <c r="J6" i="32"/>
  <c r="M12" i="26"/>
  <c r="N6" i="32"/>
  <c r="L9" i="26"/>
  <c r="L14" i="26"/>
  <c r="L8" i="26"/>
  <c r="L16" i="26"/>
  <c r="L13" i="26"/>
  <c r="L15" i="26"/>
  <c r="L11" i="26"/>
  <c r="H21" i="6"/>
  <c r="L17" i="26"/>
  <c r="AI7" i="6"/>
  <c r="Q21" i="6"/>
  <c r="AA61" i="6"/>
  <c r="L30" i="26" s="1"/>
  <c r="U61" i="6"/>
  <c r="L28" i="26" s="1"/>
  <c r="F61" i="6"/>
  <c r="L23" i="26" s="1"/>
  <c r="T23" i="6"/>
  <c r="AJ61" i="6"/>
  <c r="L33" i="26" s="1"/>
  <c r="AD61" i="6"/>
  <c r="L31" i="26" s="1"/>
  <c r="AG61" i="6"/>
  <c r="L32" i="26" s="1"/>
  <c r="X61" i="6"/>
  <c r="L29" i="26" s="1"/>
  <c r="AN16" i="6"/>
  <c r="G23" i="6"/>
  <c r="H23" i="6" s="1"/>
  <c r="K60" i="6"/>
  <c r="AN18" i="6"/>
  <c r="AN20" i="6"/>
  <c r="AQ14" i="6"/>
  <c r="AN15" i="6"/>
  <c r="AN17" i="6"/>
  <c r="AP20" i="6"/>
  <c r="AP17" i="6"/>
  <c r="AP15" i="6"/>
  <c r="AP16" i="6"/>
  <c r="AP18" i="6"/>
  <c r="AP9" i="6"/>
  <c r="AP10" i="6"/>
  <c r="AP11" i="6"/>
  <c r="AP12" i="6"/>
  <c r="AP13" i="6"/>
  <c r="AK23" i="6"/>
  <c r="AL23" i="6" s="1"/>
  <c r="W39" i="6"/>
  <c r="Z39" i="6"/>
  <c r="T21" i="6"/>
  <c r="K39" i="6"/>
  <c r="Z21" i="6"/>
  <c r="O61" i="6"/>
  <c r="L26" i="26" s="1"/>
  <c r="W7" i="6"/>
  <c r="I61" i="6"/>
  <c r="L24" i="26" s="1"/>
  <c r="D60" i="6"/>
  <c r="D12" i="32" s="1"/>
  <c r="AO7" i="6"/>
  <c r="D23" i="6"/>
  <c r="AO21" i="6"/>
  <c r="R61" i="6"/>
  <c r="L27" i="26" s="1"/>
  <c r="AL35" i="6"/>
  <c r="AK39" i="6"/>
  <c r="AO39" i="6" s="1"/>
  <c r="AI23" i="6"/>
  <c r="AH60" i="6"/>
  <c r="AF23" i="6"/>
  <c r="AE60" i="6"/>
  <c r="AC23" i="6"/>
  <c r="AB60" i="6"/>
  <c r="Z23" i="6"/>
  <c r="Z7" i="6"/>
  <c r="Y60" i="6"/>
  <c r="W23" i="6"/>
  <c r="V60" i="6"/>
  <c r="S60" i="6"/>
  <c r="N12" i="32" s="1"/>
  <c r="Q23" i="6"/>
  <c r="P60" i="6"/>
  <c r="M60" i="6"/>
  <c r="J12" i="32" s="1"/>
  <c r="N21" i="6"/>
  <c r="L23" i="6"/>
  <c r="I6" i="32" s="1"/>
  <c r="J61" i="6"/>
  <c r="K23" i="6"/>
  <c r="G60" i="6"/>
  <c r="H60" i="6" l="1"/>
  <c r="F12" i="32"/>
  <c r="Z60" i="6"/>
  <c r="R12" i="32"/>
  <c r="D26" i="22"/>
  <c r="R12" i="22"/>
  <c r="Q12" i="22"/>
  <c r="L12" i="22"/>
  <c r="K12" i="22"/>
  <c r="O12" i="22"/>
  <c r="P12" i="22"/>
  <c r="N26" i="22"/>
  <c r="M26" i="22"/>
  <c r="AF60" i="6"/>
  <c r="V12" i="32"/>
  <c r="M18" i="26"/>
  <c r="Z6" i="32"/>
  <c r="J12" i="22"/>
  <c r="I12" i="22"/>
  <c r="J26" i="22"/>
  <c r="I26" i="22"/>
  <c r="W60" i="6"/>
  <c r="P12" i="32"/>
  <c r="M7" i="26"/>
  <c r="D6" i="32"/>
  <c r="M8" i="26"/>
  <c r="F6" i="32"/>
  <c r="V12" i="22"/>
  <c r="U12" i="22"/>
  <c r="X12" i="22"/>
  <c r="W12" i="22"/>
  <c r="H12" i="22"/>
  <c r="G12" i="22"/>
  <c r="T12" i="22"/>
  <c r="S12" i="22"/>
  <c r="Q60" i="6"/>
  <c r="L12" i="32"/>
  <c r="AC60" i="6"/>
  <c r="T12" i="32"/>
  <c r="AI60" i="6"/>
  <c r="X12" i="32"/>
  <c r="N12" i="22"/>
  <c r="M12" i="22"/>
  <c r="J62" i="6"/>
  <c r="M24" i="26"/>
  <c r="L10" i="26"/>
  <c r="AP14" i="6"/>
  <c r="AP22" i="6"/>
  <c r="AP8" i="6"/>
  <c r="K61" i="6"/>
  <c r="D61" i="6"/>
  <c r="AO23" i="6"/>
  <c r="F57" i="26" s="1"/>
  <c r="AL39" i="6"/>
  <c r="AK60" i="6"/>
  <c r="AH61" i="6"/>
  <c r="M32" i="26" s="1"/>
  <c r="AE61" i="6"/>
  <c r="M31" i="26" s="1"/>
  <c r="AB61" i="6"/>
  <c r="M30" i="26" s="1"/>
  <c r="Y61" i="6"/>
  <c r="M29" i="26" s="1"/>
  <c r="V61" i="6"/>
  <c r="M28" i="26" s="1"/>
  <c r="T60" i="6"/>
  <c r="S61" i="6"/>
  <c r="M27" i="26" s="1"/>
  <c r="P61" i="6"/>
  <c r="M26" i="26" s="1"/>
  <c r="L61" i="6"/>
  <c r="L25" i="26" s="1"/>
  <c r="N23" i="6"/>
  <c r="N60" i="6"/>
  <c r="M61" i="6"/>
  <c r="G61" i="6"/>
  <c r="M23" i="26" s="1"/>
  <c r="T26" i="22" l="1"/>
  <c r="S26" i="22"/>
  <c r="F12" i="22"/>
  <c r="E12" i="22"/>
  <c r="P26" i="22"/>
  <c r="O26" i="22"/>
  <c r="V26" i="22"/>
  <c r="U26" i="22"/>
  <c r="R26" i="22"/>
  <c r="Q26" i="22"/>
  <c r="AO60" i="6"/>
  <c r="F58" i="26" s="1"/>
  <c r="Z12" i="32"/>
  <c r="W26" i="22"/>
  <c r="X26" i="22"/>
  <c r="L26" i="22"/>
  <c r="K26" i="22"/>
  <c r="D12" i="22"/>
  <c r="Z12" i="22"/>
  <c r="Y12" i="22"/>
  <c r="F26" i="22"/>
  <c r="E26" i="22"/>
  <c r="M62" i="6"/>
  <c r="M25" i="26"/>
  <c r="D62" i="6"/>
  <c r="M22" i="26"/>
  <c r="H61" i="6"/>
  <c r="G62" i="6"/>
  <c r="AF61" i="6"/>
  <c r="AE62" i="6"/>
  <c r="AI61" i="6"/>
  <c r="AH62" i="6"/>
  <c r="Q61" i="6"/>
  <c r="P62" i="6"/>
  <c r="Z61" i="6"/>
  <c r="Y62" i="6"/>
  <c r="W61" i="6"/>
  <c r="V62" i="6"/>
  <c r="T61" i="6"/>
  <c r="S62" i="6"/>
  <c r="AC61" i="6"/>
  <c r="AB62" i="6"/>
  <c r="E13" i="17"/>
  <c r="C12" i="11"/>
  <c r="AP44" i="6"/>
  <c r="AP52" i="6"/>
  <c r="AP34" i="6"/>
  <c r="AP25" i="6"/>
  <c r="AP45" i="6"/>
  <c r="AP53" i="6"/>
  <c r="AP35" i="6"/>
  <c r="AP24" i="6"/>
  <c r="AP51" i="6"/>
  <c r="AP46" i="6"/>
  <c r="AP54" i="6"/>
  <c r="AP42" i="6"/>
  <c r="AP36" i="6"/>
  <c r="AP47" i="6"/>
  <c r="AP55" i="6"/>
  <c r="AP29" i="6"/>
  <c r="AP37" i="6"/>
  <c r="AP59" i="6"/>
  <c r="AP48" i="6"/>
  <c r="AP56" i="6"/>
  <c r="AP30" i="6"/>
  <c r="AP38" i="6"/>
  <c r="AP49" i="6"/>
  <c r="AP57" i="6"/>
  <c r="AP31" i="6"/>
  <c r="AP39" i="6"/>
  <c r="AP43" i="6"/>
  <c r="AP50" i="6"/>
  <c r="AP58" i="6"/>
  <c r="AP32" i="6"/>
  <c r="AP28" i="6"/>
  <c r="AP33" i="6"/>
  <c r="AO61" i="6"/>
  <c r="F59" i="26" s="1"/>
  <c r="AL60" i="6"/>
  <c r="AK61" i="6"/>
  <c r="M33" i="26" s="1"/>
  <c r="N61" i="6"/>
  <c r="C59" i="6"/>
  <c r="C38" i="6"/>
  <c r="C33" i="6"/>
  <c r="C26" i="6"/>
  <c r="C8" i="6"/>
  <c r="AK13" i="4"/>
  <c r="AJ13" i="4"/>
  <c r="AH13" i="4"/>
  <c r="AG13" i="4"/>
  <c r="AI13" i="4" s="1"/>
  <c r="AE13" i="4"/>
  <c r="AD13" i="4"/>
  <c r="AB13" i="4"/>
  <c r="AA13" i="4"/>
  <c r="Y13" i="4"/>
  <c r="X13" i="4"/>
  <c r="V13" i="4"/>
  <c r="U13" i="4"/>
  <c r="S13" i="4"/>
  <c r="R13" i="4"/>
  <c r="P13" i="4"/>
  <c r="O13" i="4"/>
  <c r="M13" i="4"/>
  <c r="L13" i="4"/>
  <c r="J13" i="4"/>
  <c r="I13" i="4"/>
  <c r="G13" i="4"/>
  <c r="D13" i="4"/>
  <c r="F13" i="4"/>
  <c r="C13" i="4"/>
  <c r="C5" i="6"/>
  <c r="AO9" i="4"/>
  <c r="AO10" i="4"/>
  <c r="AO11" i="4"/>
  <c r="AO12" i="4"/>
  <c r="AO14" i="4"/>
  <c r="AO15" i="4"/>
  <c r="AO16" i="4"/>
  <c r="AO17" i="4"/>
  <c r="C16" i="11" s="1"/>
  <c r="K31" i="17" s="1"/>
  <c r="AO21" i="4"/>
  <c r="AO22" i="4"/>
  <c r="AO23" i="4"/>
  <c r="AO24" i="4"/>
  <c r="AO25" i="4"/>
  <c r="AO27" i="4"/>
  <c r="AO29" i="4"/>
  <c r="AO30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M15" i="4"/>
  <c r="AM16" i="4"/>
  <c r="AM17" i="4"/>
  <c r="E16" i="11" s="1"/>
  <c r="J31" i="17" s="1"/>
  <c r="AM10" i="4"/>
  <c r="AM11" i="4"/>
  <c r="AM12" i="4"/>
  <c r="AM9" i="4"/>
  <c r="AM14" i="4"/>
  <c r="AM21" i="4"/>
  <c r="AM22" i="4"/>
  <c r="AM23" i="4"/>
  <c r="AM24" i="4"/>
  <c r="AM25" i="4"/>
  <c r="AM27" i="4"/>
  <c r="AM29" i="4"/>
  <c r="AM30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J5" i="4"/>
  <c r="AJ58" i="4" s="1"/>
  <c r="AG5" i="4"/>
  <c r="AG58" i="4" s="1"/>
  <c r="AD5" i="4"/>
  <c r="AD58" i="4" s="1"/>
  <c r="AA5" i="4"/>
  <c r="AA58" i="4" s="1"/>
  <c r="X5" i="4"/>
  <c r="X58" i="4" s="1"/>
  <c r="U5" i="4"/>
  <c r="U58" i="4" s="1"/>
  <c r="R5" i="4"/>
  <c r="R58" i="4" s="1"/>
  <c r="O5" i="4"/>
  <c r="O58" i="4" s="1"/>
  <c r="L5" i="4"/>
  <c r="L58" i="4" s="1"/>
  <c r="I5" i="4"/>
  <c r="I58" i="4" s="1"/>
  <c r="F5" i="4"/>
  <c r="F58" i="4" s="1"/>
  <c r="AK52" i="4"/>
  <c r="AJ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K31" i="4"/>
  <c r="AJ31" i="4"/>
  <c r="AL30" i="4"/>
  <c r="AL29" i="4"/>
  <c r="AL27" i="4"/>
  <c r="AK26" i="4"/>
  <c r="AK28" i="4" s="1"/>
  <c r="AJ26" i="4"/>
  <c r="AJ28" i="4" s="1"/>
  <c r="AL25" i="4"/>
  <c r="AL24" i="4"/>
  <c r="AL23" i="4"/>
  <c r="AL22" i="4"/>
  <c r="AL21" i="4"/>
  <c r="AL17" i="4"/>
  <c r="AL16" i="4"/>
  <c r="AL15" i="4"/>
  <c r="AL14" i="4"/>
  <c r="AL12" i="4"/>
  <c r="AL11" i="4"/>
  <c r="AL10" i="4"/>
  <c r="AL9" i="4"/>
  <c r="AK8" i="4"/>
  <c r="AJ8" i="4"/>
  <c r="AH52" i="4"/>
  <c r="AG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H31" i="4"/>
  <c r="AG31" i="4"/>
  <c r="AI30" i="4"/>
  <c r="AI29" i="4"/>
  <c r="AI27" i="4"/>
  <c r="AH26" i="4"/>
  <c r="AH28" i="4" s="1"/>
  <c r="AG26" i="4"/>
  <c r="AG28" i="4" s="1"/>
  <c r="AI25" i="4"/>
  <c r="AI24" i="4"/>
  <c r="AI23" i="4"/>
  <c r="AI22" i="4"/>
  <c r="AI21" i="4"/>
  <c r="AI17" i="4"/>
  <c r="AI16" i="4"/>
  <c r="AI15" i="4"/>
  <c r="AI14" i="4"/>
  <c r="AI12" i="4"/>
  <c r="AI11" i="4"/>
  <c r="AI10" i="4"/>
  <c r="AI9" i="4"/>
  <c r="AH8" i="4"/>
  <c r="AH18" i="4" s="1"/>
  <c r="AG8" i="4"/>
  <c r="AE52" i="4"/>
  <c r="AD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E31" i="4"/>
  <c r="AD31" i="4"/>
  <c r="AF30" i="4"/>
  <c r="AF29" i="4"/>
  <c r="AF27" i="4"/>
  <c r="AE26" i="4"/>
  <c r="AE28" i="4" s="1"/>
  <c r="AD26" i="4"/>
  <c r="AD28" i="4" s="1"/>
  <c r="AF25" i="4"/>
  <c r="AF24" i="4"/>
  <c r="AF23" i="4"/>
  <c r="AF22" i="4"/>
  <c r="AF21" i="4"/>
  <c r="AF17" i="4"/>
  <c r="AF16" i="4"/>
  <c r="AF15" i="4"/>
  <c r="AF14" i="4"/>
  <c r="AF12" i="4"/>
  <c r="AF11" i="4"/>
  <c r="AF10" i="4"/>
  <c r="AF9" i="4"/>
  <c r="AE8" i="4"/>
  <c r="AD8" i="4"/>
  <c r="AD18" i="4" s="1"/>
  <c r="AB52" i="4"/>
  <c r="AA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B31" i="4"/>
  <c r="AA31" i="4"/>
  <c r="AC30" i="4"/>
  <c r="AC29" i="4"/>
  <c r="AC27" i="4"/>
  <c r="AB26" i="4"/>
  <c r="AB28" i="4" s="1"/>
  <c r="AA26" i="4"/>
  <c r="AA28" i="4" s="1"/>
  <c r="AC25" i="4"/>
  <c r="AC24" i="4"/>
  <c r="AC23" i="4"/>
  <c r="AC22" i="4"/>
  <c r="AC21" i="4"/>
  <c r="AC17" i="4"/>
  <c r="AC16" i="4"/>
  <c r="AC15" i="4"/>
  <c r="AC14" i="4"/>
  <c r="AC12" i="4"/>
  <c r="AC11" i="4"/>
  <c r="AC10" i="4"/>
  <c r="AC9" i="4"/>
  <c r="AB8" i="4"/>
  <c r="AA8" i="4"/>
  <c r="Y52" i="4"/>
  <c r="X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Y31" i="4"/>
  <c r="X31" i="4"/>
  <c r="Z30" i="4"/>
  <c r="Z29" i="4"/>
  <c r="Z27" i="4"/>
  <c r="Y26" i="4"/>
  <c r="Y28" i="4" s="1"/>
  <c r="X26" i="4"/>
  <c r="X28" i="4" s="1"/>
  <c r="Z25" i="4"/>
  <c r="Z24" i="4"/>
  <c r="Z23" i="4"/>
  <c r="Z22" i="4"/>
  <c r="Z21" i="4"/>
  <c r="Z17" i="4"/>
  <c r="Z16" i="4"/>
  <c r="Z15" i="4"/>
  <c r="Z14" i="4"/>
  <c r="Z12" i="4"/>
  <c r="Z11" i="4"/>
  <c r="Z10" i="4"/>
  <c r="Z9" i="4"/>
  <c r="Y8" i="4"/>
  <c r="X8" i="4"/>
  <c r="V52" i="4"/>
  <c r="U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V31" i="4"/>
  <c r="U31" i="4"/>
  <c r="W30" i="4"/>
  <c r="W29" i="4"/>
  <c r="W27" i="4"/>
  <c r="V26" i="4"/>
  <c r="V28" i="4" s="1"/>
  <c r="U26" i="4"/>
  <c r="U28" i="4" s="1"/>
  <c r="W25" i="4"/>
  <c r="W24" i="4"/>
  <c r="W23" i="4"/>
  <c r="W22" i="4"/>
  <c r="W21" i="4"/>
  <c r="W17" i="4"/>
  <c r="W16" i="4"/>
  <c r="W15" i="4"/>
  <c r="W14" i="4"/>
  <c r="W12" i="4"/>
  <c r="W11" i="4"/>
  <c r="W10" i="4"/>
  <c r="W9" i="4"/>
  <c r="V8" i="4"/>
  <c r="U8" i="4"/>
  <c r="S52" i="4"/>
  <c r="R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S31" i="4"/>
  <c r="R31" i="4"/>
  <c r="T30" i="4"/>
  <c r="T29" i="4"/>
  <c r="T27" i="4"/>
  <c r="S26" i="4"/>
  <c r="S28" i="4" s="1"/>
  <c r="R26" i="4"/>
  <c r="R28" i="4" s="1"/>
  <c r="T25" i="4"/>
  <c r="T24" i="4"/>
  <c r="T23" i="4"/>
  <c r="T22" i="4"/>
  <c r="T21" i="4"/>
  <c r="T17" i="4"/>
  <c r="T16" i="4"/>
  <c r="T15" i="4"/>
  <c r="T14" i="4"/>
  <c r="T12" i="4"/>
  <c r="T11" i="4"/>
  <c r="T10" i="4"/>
  <c r="T9" i="4"/>
  <c r="S8" i="4"/>
  <c r="R8" i="4"/>
  <c r="P52" i="4"/>
  <c r="O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P31" i="4"/>
  <c r="O31" i="4"/>
  <c r="Q30" i="4"/>
  <c r="Q29" i="4"/>
  <c r="Q27" i="4"/>
  <c r="P26" i="4"/>
  <c r="P28" i="4" s="1"/>
  <c r="O26" i="4"/>
  <c r="O28" i="4" s="1"/>
  <c r="Q25" i="4"/>
  <c r="Q24" i="4"/>
  <c r="Q23" i="4"/>
  <c r="Q22" i="4"/>
  <c r="Q21" i="4"/>
  <c r="Q17" i="4"/>
  <c r="Q16" i="4"/>
  <c r="Q15" i="4"/>
  <c r="Q14" i="4"/>
  <c r="Q12" i="4"/>
  <c r="Q11" i="4"/>
  <c r="Q10" i="4"/>
  <c r="Q9" i="4"/>
  <c r="P8" i="4"/>
  <c r="O8" i="4"/>
  <c r="M52" i="4"/>
  <c r="L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M31" i="4"/>
  <c r="L31" i="4"/>
  <c r="N30" i="4"/>
  <c r="N29" i="4"/>
  <c r="N27" i="4"/>
  <c r="M26" i="4"/>
  <c r="M28" i="4" s="1"/>
  <c r="L26" i="4"/>
  <c r="L28" i="4" s="1"/>
  <c r="N25" i="4"/>
  <c r="N24" i="4"/>
  <c r="N23" i="4"/>
  <c r="N22" i="4"/>
  <c r="N21" i="4"/>
  <c r="N17" i="4"/>
  <c r="N16" i="4"/>
  <c r="N15" i="4"/>
  <c r="N14" i="4"/>
  <c r="N12" i="4"/>
  <c r="N11" i="4"/>
  <c r="N10" i="4"/>
  <c r="N9" i="4"/>
  <c r="M8" i="4"/>
  <c r="L8" i="4"/>
  <c r="J52" i="4"/>
  <c r="I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J31" i="4"/>
  <c r="I31" i="4"/>
  <c r="K30" i="4"/>
  <c r="K29" i="4"/>
  <c r="K27" i="4"/>
  <c r="J26" i="4"/>
  <c r="J28" i="4" s="1"/>
  <c r="I26" i="4"/>
  <c r="I28" i="4" s="1"/>
  <c r="K25" i="4"/>
  <c r="K24" i="4"/>
  <c r="K23" i="4"/>
  <c r="K22" i="4"/>
  <c r="K21" i="4"/>
  <c r="K17" i="4"/>
  <c r="K16" i="4"/>
  <c r="K15" i="4"/>
  <c r="K14" i="4"/>
  <c r="K13" i="4"/>
  <c r="K12" i="4"/>
  <c r="K11" i="4"/>
  <c r="K10" i="4"/>
  <c r="K9" i="4"/>
  <c r="J8" i="4"/>
  <c r="I8" i="4"/>
  <c r="G52" i="4"/>
  <c r="F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G31" i="4"/>
  <c r="F31" i="4"/>
  <c r="H30" i="4"/>
  <c r="H29" i="4"/>
  <c r="H27" i="4"/>
  <c r="G26" i="4"/>
  <c r="G28" i="4" s="1"/>
  <c r="F26" i="4"/>
  <c r="F28" i="4" s="1"/>
  <c r="H25" i="4"/>
  <c r="H24" i="4"/>
  <c r="H23" i="4"/>
  <c r="H22" i="4"/>
  <c r="H21" i="4"/>
  <c r="H17" i="4"/>
  <c r="H16" i="4"/>
  <c r="H15" i="4"/>
  <c r="H14" i="4"/>
  <c r="H12" i="4"/>
  <c r="H11" i="4"/>
  <c r="H10" i="4"/>
  <c r="H9" i="4"/>
  <c r="G8" i="4"/>
  <c r="F8" i="4"/>
  <c r="D52" i="4"/>
  <c r="C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D31" i="4"/>
  <c r="C31" i="4"/>
  <c r="E30" i="4"/>
  <c r="E29" i="4"/>
  <c r="E27" i="4"/>
  <c r="E22" i="4"/>
  <c r="E23" i="4"/>
  <c r="E24" i="4"/>
  <c r="E25" i="4"/>
  <c r="E15" i="4"/>
  <c r="E16" i="4"/>
  <c r="E17" i="4"/>
  <c r="E10" i="4"/>
  <c r="E11" i="4"/>
  <c r="E12" i="4"/>
  <c r="E21" i="4"/>
  <c r="E9" i="4"/>
  <c r="E14" i="4"/>
  <c r="C21" i="11" l="1"/>
  <c r="K14" i="17" s="1"/>
  <c r="E14" i="17"/>
  <c r="E15" i="17" s="1"/>
  <c r="G15" i="17" s="1"/>
  <c r="R18" i="4"/>
  <c r="M5" i="32" s="1"/>
  <c r="S18" i="4"/>
  <c r="N5" i="32" s="1"/>
  <c r="AE18" i="4"/>
  <c r="M17" i="25"/>
  <c r="X5" i="32"/>
  <c r="AB18" i="4"/>
  <c r="L16" i="25"/>
  <c r="U5" i="32"/>
  <c r="Z26" i="22"/>
  <c r="Y26" i="22"/>
  <c r="I18" i="4"/>
  <c r="G5" i="32" s="1"/>
  <c r="J18" i="4"/>
  <c r="H5" i="32" s="1"/>
  <c r="N11" i="22"/>
  <c r="M11" i="22"/>
  <c r="M22" i="22" s="1"/>
  <c r="U18" i="4"/>
  <c r="O5" i="32" s="1"/>
  <c r="M16" i="25"/>
  <c r="V5" i="32"/>
  <c r="AG18" i="4"/>
  <c r="AQ45" i="4"/>
  <c r="AQ37" i="4"/>
  <c r="AP60" i="6"/>
  <c r="G18" i="4"/>
  <c r="F5" i="32" s="1"/>
  <c r="M8" i="25"/>
  <c r="K13" i="17"/>
  <c r="G54" i="31"/>
  <c r="J65" i="4"/>
  <c r="J71" i="4"/>
  <c r="M12" i="25"/>
  <c r="S71" i="4"/>
  <c r="S68" i="4"/>
  <c r="S65" i="4"/>
  <c r="U71" i="4"/>
  <c r="L9" i="25"/>
  <c r="L12" i="25"/>
  <c r="R68" i="4"/>
  <c r="L95" i="25" s="1"/>
  <c r="R71" i="4"/>
  <c r="R65" i="4"/>
  <c r="L79" i="25" s="1"/>
  <c r="G71" i="4"/>
  <c r="G68" i="4"/>
  <c r="M91" i="25" s="1"/>
  <c r="AB65" i="4"/>
  <c r="M82" i="25" s="1"/>
  <c r="AB71" i="4"/>
  <c r="AE65" i="4"/>
  <c r="M83" i="25" s="1"/>
  <c r="AE71" i="4"/>
  <c r="AE68" i="4"/>
  <c r="M99" i="25" s="1"/>
  <c r="AG68" i="4"/>
  <c r="L100" i="25" s="1"/>
  <c r="AH68" i="4"/>
  <c r="AH71" i="4"/>
  <c r="AH65" i="4"/>
  <c r="M84" i="25" s="1"/>
  <c r="AD65" i="4"/>
  <c r="AD68" i="4"/>
  <c r="L99" i="25" s="1"/>
  <c r="AD71" i="4"/>
  <c r="L18" i="4"/>
  <c r="I5" i="32" s="1"/>
  <c r="P18" i="4"/>
  <c r="L5" i="32" s="1"/>
  <c r="AK18" i="4"/>
  <c r="X18" i="4"/>
  <c r="Q5" i="32" s="1"/>
  <c r="M18" i="4"/>
  <c r="J5" i="32" s="1"/>
  <c r="O18" i="4"/>
  <c r="K5" i="32" s="1"/>
  <c r="F18" i="4"/>
  <c r="Y18" i="4"/>
  <c r="R5" i="32" s="1"/>
  <c r="Q52" i="4"/>
  <c r="AL61" i="6"/>
  <c r="AK62" i="6"/>
  <c r="AR62" i="6" s="1"/>
  <c r="C25" i="19" s="1"/>
  <c r="AQ42" i="4"/>
  <c r="AQ24" i="4"/>
  <c r="AQ21" i="4"/>
  <c r="AA18" i="4"/>
  <c r="AJ18" i="4"/>
  <c r="Y5" i="32" s="1"/>
  <c r="AL52" i="4"/>
  <c r="AN14" i="4"/>
  <c r="Q8" i="4"/>
  <c r="AQ43" i="4"/>
  <c r="AQ35" i="4"/>
  <c r="H13" i="4"/>
  <c r="AQ15" i="4"/>
  <c r="AP61" i="6"/>
  <c r="AP26" i="6"/>
  <c r="AQ16" i="4"/>
  <c r="AP14" i="4"/>
  <c r="AQ39" i="4"/>
  <c r="AC8" i="4"/>
  <c r="AF52" i="4"/>
  <c r="AL31" i="4"/>
  <c r="AN15" i="4"/>
  <c r="AP15" i="4"/>
  <c r="AQ47" i="4"/>
  <c r="AN16" i="4"/>
  <c r="AP16" i="4"/>
  <c r="W8" i="4"/>
  <c r="AQ10" i="4"/>
  <c r="N52" i="4"/>
  <c r="Z31" i="4"/>
  <c r="AQ50" i="4"/>
  <c r="AQ14" i="4"/>
  <c r="AQ9" i="4"/>
  <c r="AC31" i="4"/>
  <c r="V18" i="4"/>
  <c r="P5" i="32" s="1"/>
  <c r="AM52" i="4"/>
  <c r="AQ27" i="4"/>
  <c r="E59" i="6"/>
  <c r="AM59" i="6"/>
  <c r="AM8" i="6"/>
  <c r="E8" i="6"/>
  <c r="C7" i="6"/>
  <c r="AM26" i="6"/>
  <c r="AQ26" i="6" s="1"/>
  <c r="E26" i="6"/>
  <c r="E33" i="6"/>
  <c r="AM33" i="6"/>
  <c r="C35" i="6"/>
  <c r="C39" i="6" s="1"/>
  <c r="AM38" i="6"/>
  <c r="E38" i="6"/>
  <c r="C21" i="6"/>
  <c r="AQ17" i="4"/>
  <c r="AO52" i="4"/>
  <c r="AC52" i="4"/>
  <c r="AQ29" i="4"/>
  <c r="AQ25" i="4"/>
  <c r="T52" i="4"/>
  <c r="U32" i="4"/>
  <c r="U53" i="4" s="1"/>
  <c r="O11" i="32" s="1"/>
  <c r="AF18" i="4"/>
  <c r="AJ32" i="4"/>
  <c r="AJ53" i="4" s="1"/>
  <c r="Y11" i="32" s="1"/>
  <c r="AQ51" i="4"/>
  <c r="AQ23" i="4"/>
  <c r="AO31" i="4"/>
  <c r="T31" i="4"/>
  <c r="AI31" i="4"/>
  <c r="AM31" i="4"/>
  <c r="AQ49" i="4"/>
  <c r="AQ41" i="4"/>
  <c r="AQ11" i="4"/>
  <c r="AC13" i="4"/>
  <c r="AA32" i="4"/>
  <c r="AA53" i="4" s="1"/>
  <c r="S11" i="32" s="1"/>
  <c r="O32" i="4"/>
  <c r="O53" i="4" s="1"/>
  <c r="K11" i="32" s="1"/>
  <c r="W52" i="4"/>
  <c r="AF31" i="4"/>
  <c r="AL8" i="4"/>
  <c r="AQ22" i="4"/>
  <c r="N13" i="4"/>
  <c r="AD32" i="4"/>
  <c r="AD53" i="4" s="1"/>
  <c r="U11" i="32" s="1"/>
  <c r="AQ44" i="4"/>
  <c r="AQ36" i="4"/>
  <c r="AQ12" i="4"/>
  <c r="AQ46" i="4"/>
  <c r="AQ38" i="4"/>
  <c r="AQ30" i="4"/>
  <c r="AQ48" i="4"/>
  <c r="AQ40" i="4"/>
  <c r="N31" i="4"/>
  <c r="N8" i="4"/>
  <c r="T8" i="4"/>
  <c r="Z8" i="4"/>
  <c r="AI8" i="4"/>
  <c r="F32" i="4"/>
  <c r="F53" i="4" s="1"/>
  <c r="E11" i="32" s="1"/>
  <c r="L32" i="4"/>
  <c r="L53" i="4" s="1"/>
  <c r="I11" i="32" s="1"/>
  <c r="Q13" i="4"/>
  <c r="X32" i="4"/>
  <c r="X53" i="4" s="1"/>
  <c r="Q11" i="32" s="1"/>
  <c r="AG32" i="4"/>
  <c r="AG53" i="4" s="1"/>
  <c r="W11" i="32" s="1"/>
  <c r="Q31" i="4"/>
  <c r="W13" i="4"/>
  <c r="W31" i="4"/>
  <c r="Z52" i="4"/>
  <c r="AF13" i="4"/>
  <c r="AI52" i="4"/>
  <c r="AL13" i="4"/>
  <c r="AI18" i="4"/>
  <c r="R32" i="4"/>
  <c r="R53" i="4" s="1"/>
  <c r="M11" i="32" s="1"/>
  <c r="AF8" i="4"/>
  <c r="T13" i="4"/>
  <c r="Z13" i="4"/>
  <c r="AL28" i="4"/>
  <c r="AK32" i="4"/>
  <c r="AL18" i="4"/>
  <c r="AL26" i="4"/>
  <c r="AI28" i="4"/>
  <c r="AH32" i="4"/>
  <c r="AI26" i="4"/>
  <c r="AF28" i="4"/>
  <c r="AE32" i="4"/>
  <c r="AF26" i="4"/>
  <c r="AC28" i="4"/>
  <c r="AB32" i="4"/>
  <c r="AC26" i="4"/>
  <c r="Z28" i="4"/>
  <c r="Y32" i="4"/>
  <c r="Z26" i="4"/>
  <c r="W28" i="4"/>
  <c r="V32" i="4"/>
  <c r="W26" i="4"/>
  <c r="T28" i="4"/>
  <c r="S32" i="4"/>
  <c r="T26" i="4"/>
  <c r="Q28" i="4"/>
  <c r="P32" i="4"/>
  <c r="Q26" i="4"/>
  <c r="N28" i="4"/>
  <c r="M32" i="4"/>
  <c r="N26" i="4"/>
  <c r="H8" i="4"/>
  <c r="K31" i="4"/>
  <c r="E52" i="4"/>
  <c r="K52" i="4"/>
  <c r="H52" i="4"/>
  <c r="K8" i="4"/>
  <c r="H31" i="4"/>
  <c r="I32" i="4"/>
  <c r="I53" i="4" s="1"/>
  <c r="G11" i="32" s="1"/>
  <c r="K28" i="4"/>
  <c r="J32" i="4"/>
  <c r="K26" i="4"/>
  <c r="H28" i="4"/>
  <c r="G32" i="4"/>
  <c r="H26" i="4"/>
  <c r="E31" i="4"/>
  <c r="J68" i="4" l="1"/>
  <c r="M9" i="25"/>
  <c r="R11" i="22"/>
  <c r="Q11" i="22"/>
  <c r="Q22" i="22" s="1"/>
  <c r="P11" i="22"/>
  <c r="O11" i="22"/>
  <c r="O22" i="22" s="1"/>
  <c r="L8" i="25"/>
  <c r="E5" i="32"/>
  <c r="E11" i="22" s="1"/>
  <c r="E22" i="22" s="1"/>
  <c r="M18" i="25"/>
  <c r="Z5" i="32"/>
  <c r="I71" i="4"/>
  <c r="U68" i="4"/>
  <c r="L96" i="25" s="1"/>
  <c r="F11" i="22"/>
  <c r="L17" i="25"/>
  <c r="W5" i="32"/>
  <c r="W11" i="22" s="1"/>
  <c r="W22" i="22" s="1"/>
  <c r="M15" i="25"/>
  <c r="T5" i="32"/>
  <c r="L11" i="22"/>
  <c r="K11" i="22"/>
  <c r="K22" i="22" s="1"/>
  <c r="AG71" i="4"/>
  <c r="AB68" i="4"/>
  <c r="M98" i="25" s="1"/>
  <c r="I65" i="4"/>
  <c r="L76" i="25" s="1"/>
  <c r="L13" i="25"/>
  <c r="V11" i="22"/>
  <c r="U11" i="22"/>
  <c r="U22" i="22" s="1"/>
  <c r="X11" i="22"/>
  <c r="L15" i="25"/>
  <c r="S5" i="32"/>
  <c r="J11" i="22"/>
  <c r="I11" i="22"/>
  <c r="I22" i="22" s="1"/>
  <c r="AG65" i="4"/>
  <c r="L84" i="25" s="1"/>
  <c r="G65" i="4"/>
  <c r="M75" i="25" s="1"/>
  <c r="I68" i="4"/>
  <c r="L92" i="25" s="1"/>
  <c r="U65" i="4"/>
  <c r="L80" i="25" s="1"/>
  <c r="H11" i="22"/>
  <c r="G11" i="22"/>
  <c r="G22" i="22" s="1"/>
  <c r="E4" i="26"/>
  <c r="K53" i="26"/>
  <c r="F56" i="26"/>
  <c r="K71" i="4"/>
  <c r="L10" i="25"/>
  <c r="L68" i="4"/>
  <c r="L93" i="25" s="1"/>
  <c r="L65" i="4"/>
  <c r="L77" i="25" s="1"/>
  <c r="L71" i="4"/>
  <c r="T65" i="4"/>
  <c r="M79" i="25"/>
  <c r="Z18" i="4"/>
  <c r="Y71" i="4"/>
  <c r="M14" i="25"/>
  <c r="Y68" i="4"/>
  <c r="Y65" i="4"/>
  <c r="X71" i="4"/>
  <c r="L14" i="25"/>
  <c r="X65" i="4"/>
  <c r="L81" i="25" s="1"/>
  <c r="X68" i="4"/>
  <c r="L97" i="25" s="1"/>
  <c r="T68" i="4"/>
  <c r="M95" i="25"/>
  <c r="M76" i="25"/>
  <c r="M71" i="4"/>
  <c r="M10" i="25"/>
  <c r="M68" i="4"/>
  <c r="M65" i="4"/>
  <c r="AI71" i="4"/>
  <c r="T71" i="4"/>
  <c r="K68" i="4"/>
  <c r="M92" i="25"/>
  <c r="M13" i="25"/>
  <c r="V68" i="4"/>
  <c r="V65" i="4"/>
  <c r="V71" i="4"/>
  <c r="W71" i="4" s="1"/>
  <c r="AJ68" i="4"/>
  <c r="L101" i="25" s="1"/>
  <c r="L18" i="25"/>
  <c r="AJ71" i="4"/>
  <c r="AJ65" i="4"/>
  <c r="L85" i="25" s="1"/>
  <c r="L11" i="25"/>
  <c r="O68" i="4"/>
  <c r="L94" i="25" s="1"/>
  <c r="O71" i="4"/>
  <c r="O65" i="4"/>
  <c r="L78" i="25" s="1"/>
  <c r="M11" i="25"/>
  <c r="P68" i="4"/>
  <c r="P71" i="4"/>
  <c r="P65" i="4"/>
  <c r="AF65" i="4"/>
  <c r="L83" i="25"/>
  <c r="AI68" i="4"/>
  <c r="M100" i="25"/>
  <c r="F65" i="4"/>
  <c r="F71" i="4"/>
  <c r="H71" i="4" s="1"/>
  <c r="F68" i="4"/>
  <c r="AA71" i="4"/>
  <c r="AC71" i="4" s="1"/>
  <c r="AA65" i="4"/>
  <c r="AA68" i="4"/>
  <c r="L98" i="25" s="1"/>
  <c r="AF71" i="4"/>
  <c r="AF68" i="4"/>
  <c r="AK68" i="4"/>
  <c r="AK65" i="4"/>
  <c r="AK71" i="4"/>
  <c r="AL71" i="4" s="1"/>
  <c r="Q18" i="4"/>
  <c r="AA54" i="4"/>
  <c r="L30" i="25" s="1"/>
  <c r="AP6" i="6"/>
  <c r="K13" i="11"/>
  <c r="L54" i="4"/>
  <c r="L25" i="25" s="1"/>
  <c r="AJ54" i="4"/>
  <c r="L33" i="25" s="1"/>
  <c r="AG54" i="4"/>
  <c r="L32" i="25" s="1"/>
  <c r="U54" i="4"/>
  <c r="L28" i="25" s="1"/>
  <c r="O54" i="4"/>
  <c r="L26" i="25" s="1"/>
  <c r="AQ8" i="6"/>
  <c r="AN12" i="6"/>
  <c r="AN10" i="6"/>
  <c r="AN13" i="6"/>
  <c r="AN11" i="6"/>
  <c r="AN9" i="6"/>
  <c r="AQ59" i="6"/>
  <c r="AQ38" i="6"/>
  <c r="AQ33" i="6"/>
  <c r="AQ52" i="4"/>
  <c r="AQ31" i="4"/>
  <c r="C23" i="6"/>
  <c r="C6" i="32" s="1"/>
  <c r="C12" i="22" s="1"/>
  <c r="AM21" i="6"/>
  <c r="AQ21" i="6" s="1"/>
  <c r="E21" i="6"/>
  <c r="AM7" i="6"/>
  <c r="E7" i="6"/>
  <c r="C60" i="6"/>
  <c r="AM39" i="6"/>
  <c r="E39" i="6"/>
  <c r="AM35" i="6"/>
  <c r="E35" i="6"/>
  <c r="AD54" i="4"/>
  <c r="L31" i="25" s="1"/>
  <c r="X54" i="4"/>
  <c r="L29" i="25" s="1"/>
  <c r="R54" i="4"/>
  <c r="L27" i="25" s="1"/>
  <c r="K18" i="4"/>
  <c r="I54" i="4"/>
  <c r="L24" i="25" s="1"/>
  <c r="T18" i="4"/>
  <c r="N18" i="4"/>
  <c r="F54" i="4"/>
  <c r="L23" i="25" s="1"/>
  <c r="AL32" i="4"/>
  <c r="AK53" i="4"/>
  <c r="Z11" i="32" s="1"/>
  <c r="AI32" i="4"/>
  <c r="AH53" i="4"/>
  <c r="X11" i="32" s="1"/>
  <c r="AF32" i="4"/>
  <c r="AE53" i="4"/>
  <c r="V11" i="32" s="1"/>
  <c r="AC18" i="4"/>
  <c r="AC32" i="4"/>
  <c r="AB53" i="4"/>
  <c r="Z32" i="4"/>
  <c r="Y53" i="4"/>
  <c r="R11" i="32" s="1"/>
  <c r="W18" i="4"/>
  <c r="W32" i="4"/>
  <c r="V53" i="4"/>
  <c r="T32" i="4"/>
  <c r="S53" i="4"/>
  <c r="N11" i="32" s="1"/>
  <c r="Q32" i="4"/>
  <c r="P53" i="4"/>
  <c r="L11" i="32" s="1"/>
  <c r="N32" i="4"/>
  <c r="M53" i="4"/>
  <c r="J11" i="32" s="1"/>
  <c r="H18" i="4"/>
  <c r="K32" i="4"/>
  <c r="J53" i="4"/>
  <c r="H11" i="32" s="1"/>
  <c r="H32" i="4"/>
  <c r="G53" i="4"/>
  <c r="F11" i="32" s="1"/>
  <c r="N71" i="4" l="1"/>
  <c r="K65" i="4"/>
  <c r="AI65" i="4"/>
  <c r="J25" i="22"/>
  <c r="I25" i="22"/>
  <c r="I51" i="22" s="1"/>
  <c r="I55" i="22" s="1"/>
  <c r="F162" i="31" s="1"/>
  <c r="N25" i="22"/>
  <c r="M25" i="22"/>
  <c r="M51" i="22" s="1"/>
  <c r="M55" i="22" s="1"/>
  <c r="F164" i="31" s="1"/>
  <c r="W25" i="22"/>
  <c r="W51" i="22" s="1"/>
  <c r="W55" i="22" s="1"/>
  <c r="F169" i="31" s="1"/>
  <c r="X25" i="22"/>
  <c r="C12" i="32"/>
  <c r="C26" i="22" s="1"/>
  <c r="AA26" i="22" s="1"/>
  <c r="T11" i="22"/>
  <c r="S11" i="22"/>
  <c r="S22" i="22" s="1"/>
  <c r="Z11" i="22"/>
  <c r="Y11" i="22"/>
  <c r="Y22" i="22" s="1"/>
  <c r="H25" i="22"/>
  <c r="G25" i="22"/>
  <c r="G51" i="22" s="1"/>
  <c r="G55" i="22" s="1"/>
  <c r="F161" i="31" s="1"/>
  <c r="R25" i="22"/>
  <c r="Q25" i="22"/>
  <c r="Q51" i="22" s="1"/>
  <c r="Q55" i="22" s="1"/>
  <c r="F166" i="31" s="1"/>
  <c r="L25" i="22"/>
  <c r="K25" i="22"/>
  <c r="K51" i="22" s="1"/>
  <c r="K55" i="22" s="1"/>
  <c r="F163" i="31" s="1"/>
  <c r="W53" i="4"/>
  <c r="P11" i="32"/>
  <c r="V25" i="22"/>
  <c r="U25" i="22"/>
  <c r="U51" i="22" s="1"/>
  <c r="U55" i="22" s="1"/>
  <c r="F168" i="31" s="1"/>
  <c r="Z25" i="22"/>
  <c r="Y25" i="22"/>
  <c r="Y51" i="22" s="1"/>
  <c r="Y55" i="22" s="1"/>
  <c r="F170" i="31" s="1"/>
  <c r="F25" i="22"/>
  <c r="E25" i="22"/>
  <c r="E51" i="22" s="1"/>
  <c r="E55" i="22" s="1"/>
  <c r="F160" i="31" s="1"/>
  <c r="AC53" i="4"/>
  <c r="T11" i="32"/>
  <c r="N68" i="4"/>
  <c r="M93" i="25"/>
  <c r="Z65" i="4"/>
  <c r="M81" i="25"/>
  <c r="H68" i="4"/>
  <c r="L91" i="25"/>
  <c r="M78" i="25"/>
  <c r="Q65" i="4"/>
  <c r="W68" i="4"/>
  <c r="M96" i="25"/>
  <c r="Z68" i="4"/>
  <c r="M97" i="25"/>
  <c r="AL65" i="4"/>
  <c r="M85" i="25"/>
  <c r="AC65" i="4"/>
  <c r="L82" i="25"/>
  <c r="Q71" i="4"/>
  <c r="W65" i="4"/>
  <c r="M80" i="25"/>
  <c r="AL68" i="4"/>
  <c r="M101" i="25"/>
  <c r="AC68" i="4"/>
  <c r="H65" i="4"/>
  <c r="L75" i="25"/>
  <c r="Q68" i="4"/>
  <c r="M94" i="25"/>
  <c r="N65" i="4"/>
  <c r="M77" i="25"/>
  <c r="Z71" i="4"/>
  <c r="AA12" i="22"/>
  <c r="L7" i="26"/>
  <c r="AQ7" i="6"/>
  <c r="AN22" i="6"/>
  <c r="AN14" i="6"/>
  <c r="AQ39" i="6"/>
  <c r="AN8" i="6"/>
  <c r="AQ35" i="6"/>
  <c r="AM60" i="6"/>
  <c r="D58" i="26" s="1"/>
  <c r="E60" i="6"/>
  <c r="C61" i="6"/>
  <c r="AM23" i="6"/>
  <c r="E23" i="6"/>
  <c r="AL53" i="4"/>
  <c r="AK54" i="4"/>
  <c r="M33" i="25" s="1"/>
  <c r="AI53" i="4"/>
  <c r="AH54" i="4"/>
  <c r="M32" i="25" s="1"/>
  <c r="AF53" i="4"/>
  <c r="AE54" i="4"/>
  <c r="M31" i="25" s="1"/>
  <c r="AB54" i="4"/>
  <c r="M30" i="25" s="1"/>
  <c r="Z53" i="4"/>
  <c r="Y54" i="4"/>
  <c r="M29" i="25" s="1"/>
  <c r="V54" i="4"/>
  <c r="M28" i="25" s="1"/>
  <c r="T53" i="4"/>
  <c r="S54" i="4"/>
  <c r="M27" i="25" s="1"/>
  <c r="Q53" i="4"/>
  <c r="P54" i="4"/>
  <c r="M26" i="25" s="1"/>
  <c r="N53" i="4"/>
  <c r="M54" i="4"/>
  <c r="M25" i="25" s="1"/>
  <c r="K53" i="4"/>
  <c r="J54" i="4"/>
  <c r="M24" i="25" s="1"/>
  <c r="H53" i="4"/>
  <c r="G54" i="4"/>
  <c r="M23" i="25" s="1"/>
  <c r="T25" i="22" l="1"/>
  <c r="S25" i="22"/>
  <c r="S51" i="22" s="1"/>
  <c r="S55" i="22" s="1"/>
  <c r="F167" i="31" s="1"/>
  <c r="P25" i="22"/>
  <c r="O25" i="22"/>
  <c r="O51" i="22" s="1"/>
  <c r="O55" i="22" s="1"/>
  <c r="F165" i="31" s="1"/>
  <c r="AN35" i="6"/>
  <c r="D57" i="26"/>
  <c r="E61" i="6"/>
  <c r="L22" i="26"/>
  <c r="K54" i="4"/>
  <c r="J55" i="4"/>
  <c r="W54" i="4"/>
  <c r="V55" i="4"/>
  <c r="AL54" i="4"/>
  <c r="AK55" i="4"/>
  <c r="Q54" i="4"/>
  <c r="P55" i="4"/>
  <c r="AF54" i="4"/>
  <c r="AE55" i="4"/>
  <c r="Z54" i="4"/>
  <c r="Y55" i="4"/>
  <c r="H54" i="4"/>
  <c r="G55" i="4"/>
  <c r="N54" i="4"/>
  <c r="M55" i="4"/>
  <c r="T54" i="4"/>
  <c r="S55" i="4"/>
  <c r="AI54" i="4"/>
  <c r="AH55" i="4"/>
  <c r="AC54" i="4"/>
  <c r="AB55" i="4"/>
  <c r="D13" i="17"/>
  <c r="E12" i="11"/>
  <c r="AN28" i="6"/>
  <c r="AN55" i="6"/>
  <c r="AN54" i="6"/>
  <c r="AN57" i="6"/>
  <c r="AN37" i="6"/>
  <c r="AN48" i="6"/>
  <c r="AN24" i="6"/>
  <c r="AN34" i="6"/>
  <c r="AN32" i="6"/>
  <c r="AN52" i="6"/>
  <c r="AN43" i="6"/>
  <c r="AN42" i="6"/>
  <c r="AN53" i="6"/>
  <c r="AN31" i="6"/>
  <c r="AN44" i="6"/>
  <c r="AN46" i="6"/>
  <c r="AN30" i="6"/>
  <c r="AN51" i="6"/>
  <c r="AN58" i="6"/>
  <c r="AN49" i="6"/>
  <c r="AN25" i="6"/>
  <c r="AN47" i="6"/>
  <c r="AN50" i="6"/>
  <c r="AN56" i="6"/>
  <c r="AN36" i="6"/>
  <c r="AN45" i="6"/>
  <c r="AN29" i="6"/>
  <c r="AN59" i="6"/>
  <c r="AN33" i="6"/>
  <c r="AN38" i="6"/>
  <c r="AQ60" i="6"/>
  <c r="D14" i="17"/>
  <c r="E21" i="11"/>
  <c r="J14" i="17" s="1"/>
  <c r="AN60" i="6"/>
  <c r="AN39" i="6"/>
  <c r="AM61" i="6"/>
  <c r="D59" i="26" s="1"/>
  <c r="AQ23" i="6"/>
  <c r="D26" i="4"/>
  <c r="AO26" i="4" s="1"/>
  <c r="C26" i="4"/>
  <c r="AO13" i="4"/>
  <c r="D8" i="4"/>
  <c r="D18" i="4" s="1"/>
  <c r="D5" i="32" s="1"/>
  <c r="AM13" i="4"/>
  <c r="C8" i="4"/>
  <c r="C5" i="4"/>
  <c r="C58" i="4" s="1"/>
  <c r="D11" i="22" l="1"/>
  <c r="J13" i="17"/>
  <c r="D54" i="31"/>
  <c r="AQ61" i="6"/>
  <c r="AN61" i="6"/>
  <c r="AN26" i="6"/>
  <c r="D15" i="17"/>
  <c r="F15" i="17" s="1"/>
  <c r="AM8" i="4"/>
  <c r="C18" i="4"/>
  <c r="AO8" i="4"/>
  <c r="AQ13" i="4"/>
  <c r="C28" i="4"/>
  <c r="AM26" i="4"/>
  <c r="AQ26" i="4" s="1"/>
  <c r="E8" i="4"/>
  <c r="E13" i="4"/>
  <c r="E26" i="4"/>
  <c r="D28" i="4"/>
  <c r="AO28" i="4" s="1"/>
  <c r="L7" i="25" l="1"/>
  <c r="C5" i="32"/>
  <c r="C11" i="22" s="1"/>
  <c r="C22" i="22" s="1"/>
  <c r="M7" i="25"/>
  <c r="D71" i="4"/>
  <c r="C71" i="4"/>
  <c r="D65" i="4"/>
  <c r="M74" i="25" s="1"/>
  <c r="D68" i="4"/>
  <c r="M90" i="25" s="1"/>
  <c r="C68" i="4"/>
  <c r="L90" i="25" s="1"/>
  <c r="C65" i="4"/>
  <c r="L74" i="25" s="1"/>
  <c r="AQ8" i="4"/>
  <c r="AO18" i="4"/>
  <c r="E18" i="4"/>
  <c r="AP10" i="4"/>
  <c r="AP12" i="4"/>
  <c r="AP11" i="4"/>
  <c r="AP9" i="4"/>
  <c r="AN9" i="4"/>
  <c r="AN12" i="4"/>
  <c r="AN17" i="4"/>
  <c r="AN11" i="4"/>
  <c r="AN10" i="4"/>
  <c r="AM18" i="4"/>
  <c r="D125" i="25" s="1"/>
  <c r="C32" i="4"/>
  <c r="AM28" i="4"/>
  <c r="AQ28" i="4" s="1"/>
  <c r="E28" i="4"/>
  <c r="D32" i="4"/>
  <c r="AO32" i="4" s="1"/>
  <c r="E71" i="4" l="1"/>
  <c r="C11" i="11"/>
  <c r="K9" i="17" s="1"/>
  <c r="K30" i="17" s="1"/>
  <c r="F125" i="25"/>
  <c r="AP22" i="4"/>
  <c r="AP42" i="4"/>
  <c r="AP30" i="4"/>
  <c r="AP26" i="4"/>
  <c r="AP24" i="4"/>
  <c r="E9" i="17"/>
  <c r="E30" i="17" s="1"/>
  <c r="E68" i="4"/>
  <c r="AP28" i="4"/>
  <c r="E65" i="4"/>
  <c r="AP50" i="4"/>
  <c r="AP49" i="4"/>
  <c r="AP45" i="4"/>
  <c r="AP47" i="4"/>
  <c r="AP27" i="4"/>
  <c r="AP21" i="4"/>
  <c r="AP51" i="4"/>
  <c r="AP41" i="4"/>
  <c r="AP39" i="4"/>
  <c r="AP35" i="4"/>
  <c r="AP23" i="4"/>
  <c r="AP25" i="4"/>
  <c r="C54" i="22"/>
  <c r="D159" i="31" s="1"/>
  <c r="AA11" i="22"/>
  <c r="AP37" i="4"/>
  <c r="AP43" i="4"/>
  <c r="AP31" i="4"/>
  <c r="AP44" i="4"/>
  <c r="AP32" i="4"/>
  <c r="AP29" i="4"/>
  <c r="AP52" i="4"/>
  <c r="AP48" i="4"/>
  <c r="AP46" i="4"/>
  <c r="AP40" i="4"/>
  <c r="AP38" i="4"/>
  <c r="AP36" i="4"/>
  <c r="AQ18" i="4"/>
  <c r="D9" i="17"/>
  <c r="E11" i="11"/>
  <c r="C17" i="11"/>
  <c r="AN28" i="4"/>
  <c r="AN38" i="4"/>
  <c r="AN46" i="4"/>
  <c r="AN29" i="4"/>
  <c r="AN39" i="4"/>
  <c r="AN47" i="4"/>
  <c r="AN21" i="4"/>
  <c r="AN22" i="4"/>
  <c r="AN30" i="4"/>
  <c r="AN40" i="4"/>
  <c r="AN48" i="4"/>
  <c r="AN23" i="4"/>
  <c r="AN31" i="4"/>
  <c r="AN41" i="4"/>
  <c r="AN49" i="4"/>
  <c r="AN25" i="4"/>
  <c r="AN35" i="4"/>
  <c r="AN51" i="4"/>
  <c r="AN26" i="4"/>
  <c r="AN44" i="4"/>
  <c r="AN52" i="4"/>
  <c r="AN27" i="4"/>
  <c r="AN37" i="4"/>
  <c r="AN24" i="4"/>
  <c r="AN42" i="4"/>
  <c r="AN50" i="4"/>
  <c r="AN43" i="4"/>
  <c r="AN36" i="4"/>
  <c r="AN45" i="4"/>
  <c r="C53" i="4"/>
  <c r="C11" i="32" s="1"/>
  <c r="AM32" i="4"/>
  <c r="AQ32" i="4" s="1"/>
  <c r="E32" i="4"/>
  <c r="D53" i="4"/>
  <c r="AO53" i="4" l="1"/>
  <c r="F126" i="25" s="1"/>
  <c r="D11" i="32"/>
  <c r="G53" i="31"/>
  <c r="D32" i="11"/>
  <c r="D21" i="31"/>
  <c r="J9" i="17"/>
  <c r="J30" i="17" s="1"/>
  <c r="D53" i="31"/>
  <c r="G58" i="31"/>
  <c r="I53" i="31" s="1"/>
  <c r="D15" i="11"/>
  <c r="D36" i="11"/>
  <c r="D14" i="11"/>
  <c r="D24" i="11"/>
  <c r="F126" i="31" s="1"/>
  <c r="D30" i="11"/>
  <c r="D13" i="11"/>
  <c r="D42" i="11"/>
  <c r="D40" i="11"/>
  <c r="D21" i="11"/>
  <c r="D33" i="11"/>
  <c r="D22" i="11"/>
  <c r="F128" i="31" s="1"/>
  <c r="D38" i="11"/>
  <c r="D43" i="11"/>
  <c r="D28" i="11"/>
  <c r="D12" i="11"/>
  <c r="D31" i="11"/>
  <c r="D29" i="11"/>
  <c r="D45" i="11"/>
  <c r="D39" i="11"/>
  <c r="D37" i="11"/>
  <c r="D23" i="11"/>
  <c r="F127" i="31" s="1"/>
  <c r="D16" i="11"/>
  <c r="D30" i="17"/>
  <c r="AN32" i="4"/>
  <c r="E17" i="11"/>
  <c r="D20" i="31" s="1"/>
  <c r="D11" i="11"/>
  <c r="AM53" i="4"/>
  <c r="D126" i="25" s="1"/>
  <c r="C54" i="4"/>
  <c r="L22" i="25" s="1"/>
  <c r="E53" i="4"/>
  <c r="D54" i="4"/>
  <c r="M22" i="25" s="1"/>
  <c r="AP53" i="4" l="1"/>
  <c r="C20" i="11"/>
  <c r="K10" i="17" s="1"/>
  <c r="K32" i="17" s="1"/>
  <c r="K33" i="17" s="1"/>
  <c r="E10" i="17"/>
  <c r="D25" i="22"/>
  <c r="C25" i="22"/>
  <c r="D58" i="31"/>
  <c r="F53" i="31" s="1"/>
  <c r="I57" i="31"/>
  <c r="I55" i="31"/>
  <c r="I56" i="31"/>
  <c r="I54" i="31"/>
  <c r="D55" i="4"/>
  <c r="AR55" i="4" s="1"/>
  <c r="C24" i="19" s="1"/>
  <c r="E4" i="25" s="1"/>
  <c r="AM54" i="4"/>
  <c r="F11" i="11"/>
  <c r="F32" i="11"/>
  <c r="E54" i="22"/>
  <c r="D160" i="31" s="1"/>
  <c r="AQ53" i="4"/>
  <c r="D10" i="17"/>
  <c r="E20" i="11"/>
  <c r="J10" i="17" s="1"/>
  <c r="J32" i="17" s="1"/>
  <c r="J33" i="17" s="1"/>
  <c r="AN53" i="4"/>
  <c r="F22" i="11"/>
  <c r="D128" i="31" s="1"/>
  <c r="F37" i="11"/>
  <c r="F36" i="11"/>
  <c r="F39" i="11"/>
  <c r="F42" i="11"/>
  <c r="F33" i="11"/>
  <c r="F43" i="11"/>
  <c r="F45" i="11"/>
  <c r="F40" i="11"/>
  <c r="F24" i="11"/>
  <c r="D126" i="31" s="1"/>
  <c r="F31" i="11"/>
  <c r="F30" i="11"/>
  <c r="F21" i="11"/>
  <c r="F13" i="11"/>
  <c r="F28" i="11"/>
  <c r="F12" i="11"/>
  <c r="F14" i="11"/>
  <c r="F29" i="11"/>
  <c r="F15" i="11"/>
  <c r="F38" i="11"/>
  <c r="F23" i="11"/>
  <c r="D127" i="31" s="1"/>
  <c r="F16" i="11"/>
  <c r="D20" i="11"/>
  <c r="F129" i="31" s="1"/>
  <c r="C25" i="11"/>
  <c r="E31" i="17"/>
  <c r="E11" i="17"/>
  <c r="E54" i="4"/>
  <c r="AO54" i="4"/>
  <c r="F127" i="25" s="1"/>
  <c r="C51" i="22" l="1"/>
  <c r="AA25" i="22"/>
  <c r="AN54" i="4"/>
  <c r="D127" i="25"/>
  <c r="AP6" i="4"/>
  <c r="K122" i="25"/>
  <c r="F124" i="25"/>
  <c r="I58" i="31"/>
  <c r="F55" i="31"/>
  <c r="F57" i="31"/>
  <c r="F56" i="31"/>
  <c r="F54" i="31"/>
  <c r="K12" i="11"/>
  <c r="G11" i="17"/>
  <c r="E32" i="17"/>
  <c r="D25" i="11"/>
  <c r="C26" i="11"/>
  <c r="F20" i="11"/>
  <c r="D129" i="31" s="1"/>
  <c r="E25" i="11"/>
  <c r="D31" i="17"/>
  <c r="D11" i="17"/>
  <c r="F11" i="17" s="1"/>
  <c r="AQ54" i="4"/>
  <c r="AP54" i="4"/>
  <c r="AA51" i="22" l="1"/>
  <c r="C55" i="22"/>
  <c r="F58" i="31"/>
  <c r="G54" i="22"/>
  <c r="D161" i="31" s="1"/>
  <c r="I54" i="22"/>
  <c r="D162" i="31" s="1"/>
  <c r="E34" i="17"/>
  <c r="K34" i="17"/>
  <c r="G32" i="17"/>
  <c r="D32" i="17"/>
  <c r="C34" i="11"/>
  <c r="G92" i="31" s="1"/>
  <c r="D26" i="11"/>
  <c r="F25" i="11"/>
  <c r="E26" i="11"/>
  <c r="AA55" i="22" l="1"/>
  <c r="C56" i="22"/>
  <c r="F159" i="31"/>
  <c r="K54" i="22"/>
  <c r="D163" i="31" s="1"/>
  <c r="D34" i="17"/>
  <c r="J34" i="17"/>
  <c r="F32" i="17"/>
  <c r="E34" i="11"/>
  <c r="D92" i="31" s="1"/>
  <c r="F26" i="11"/>
  <c r="C41" i="11"/>
  <c r="C44" i="11" s="1"/>
  <c r="D34" i="11"/>
  <c r="I92" i="31" s="1"/>
  <c r="H159" i="31" l="1"/>
  <c r="E53" i="22"/>
  <c r="E56" i="22" s="1"/>
  <c r="D44" i="11"/>
  <c r="C46" i="11"/>
  <c r="M54" i="22"/>
  <c r="D164" i="31" s="1"/>
  <c r="D41" i="11"/>
  <c r="E41" i="11"/>
  <c r="E44" i="11" s="1"/>
  <c r="F34" i="11"/>
  <c r="F92" i="31" s="1"/>
  <c r="H160" i="31" l="1"/>
  <c r="G53" i="22"/>
  <c r="G56" i="22" s="1"/>
  <c r="D46" i="11"/>
  <c r="I93" i="31" s="1"/>
  <c r="G93" i="31"/>
  <c r="F44" i="11"/>
  <c r="E46" i="11"/>
  <c r="O54" i="22"/>
  <c r="D165" i="31" s="1"/>
  <c r="F41" i="11"/>
  <c r="I53" i="22" l="1"/>
  <c r="I56" i="22" s="1"/>
  <c r="H161" i="31"/>
  <c r="F46" i="11"/>
  <c r="F93" i="31" s="1"/>
  <c r="D93" i="31"/>
  <c r="Q54" i="22"/>
  <c r="D166" i="31" s="1"/>
  <c r="H162" i="31" l="1"/>
  <c r="K53" i="22"/>
  <c r="K56" i="22" s="1"/>
  <c r="S54" i="22"/>
  <c r="D167" i="31" s="1"/>
  <c r="M53" i="22" l="1"/>
  <c r="M56" i="22" s="1"/>
  <c r="H163" i="31"/>
  <c r="U54" i="22"/>
  <c r="D168" i="31" s="1"/>
  <c r="O53" i="22" l="1"/>
  <c r="O56" i="22" s="1"/>
  <c r="H164" i="31"/>
  <c r="W54" i="22"/>
  <c r="D169" i="31" s="1"/>
  <c r="H165" i="31" l="1"/>
  <c r="Q53" i="22"/>
  <c r="Q56" i="22" s="1"/>
  <c r="Y54" i="22"/>
  <c r="D170" i="31" s="1"/>
  <c r="S53" i="22" l="1"/>
  <c r="S56" i="22" s="1"/>
  <c r="H166" i="31"/>
  <c r="AA22" i="22"/>
  <c r="AA54" i="22"/>
  <c r="AA56" i="22" s="1"/>
  <c r="U53" i="22" l="1"/>
  <c r="U56" i="22" s="1"/>
  <c r="H167" i="31"/>
  <c r="W53" i="22" l="1"/>
  <c r="W56" i="22" s="1"/>
  <c r="H168" i="31"/>
  <c r="Y53" i="22" l="1"/>
  <c r="Y56" i="22" s="1"/>
  <c r="H170" i="31" s="1"/>
  <c r="H169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</author>
  </authors>
  <commentList>
    <comment ref="E6" authorId="0" shapeId="0" xr:uid="{BCF7DF79-70CC-45FB-B696-4C2AE403E615}">
      <text>
        <r>
          <rPr>
            <sz val="9"/>
            <color indexed="81"/>
            <rFont val="Tahoma"/>
            <family val="2"/>
          </rPr>
          <t xml:space="preserve">Gli obiettivi devono essere operativi, precisamente individuabili e misurabili.
Esempio: 
- Obiettivi di vendite per reparto (Hotel, Ristorante, Bar, Wellness);
- Obiettivi di produzione (conquista di nuovi segmenti di mercato, aggiunta di altri reparti di vendita, ecc.);
- Obiettivi economici (raggiungimento di determinati margini per reparto, tasso di occupazione, ricavo medio per camera, REVPAR, ecc.);
- Obiettivi finanziari (ottenimento di flussi di cassa positivi, ecc.).
Tutti gli obiettivi di breve termine (12 mesi) devono figurare nei BUDGET per reparto.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</author>
  </authors>
  <commentList>
    <comment ref="C8" authorId="0" shapeId="0" xr:uid="{475F24B4-2B38-4B0B-84E5-7E2ED296A953}">
      <text>
        <r>
          <rPr>
            <sz val="9"/>
            <color indexed="81"/>
            <rFont val="Tahoma"/>
            <family val="2"/>
          </rPr>
          <t xml:space="preserve">Codice 1 = Punto di forza
Codice 2 = Punto di debolezza
Codice 3 = Neutrale
</t>
        </r>
      </text>
    </comment>
    <comment ref="C40" authorId="0" shapeId="0" xr:uid="{5DF01A2F-7B52-4221-81F5-2D99F7521121}">
      <text>
        <r>
          <rPr>
            <sz val="9"/>
            <color indexed="81"/>
            <rFont val="Tahoma"/>
            <family val="2"/>
          </rPr>
          <t xml:space="preserve">Codice 1 = Opportunità
Codice 2 = Minaccia
Codice 3 = Neutrale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</author>
  </authors>
  <commentList>
    <comment ref="C9" authorId="0" shapeId="0" xr:uid="{AFDFF535-5D8C-440F-80AB-3892DF50F2A8}">
      <text>
        <r>
          <rPr>
            <sz val="9"/>
            <color indexed="81"/>
            <rFont val="Tahoma"/>
            <family val="2"/>
          </rPr>
          <t xml:space="preserve">Inserire sopra l'improto totale delle disponibilità liquide iniziali del Periodo 1 sommando:
Denaro in cassa contante
+ Banche c/c attivi
+ Fidi bancari utilizzabili
</t>
        </r>
      </text>
    </comment>
  </commentList>
</comments>
</file>

<file path=xl/sharedStrings.xml><?xml version="1.0" encoding="utf-8"?>
<sst xmlns="http://schemas.openxmlformats.org/spreadsheetml/2006/main" count="1336" uniqueCount="488">
  <si>
    <t>IMPOSTAZIONI INIZIALI</t>
  </si>
  <si>
    <t>DATI ANAGRAFICI</t>
  </si>
  <si>
    <t>IMPOSTAZIONE REPARTI</t>
  </si>
  <si>
    <t>PERIODI DI BUDGET</t>
  </si>
  <si>
    <t>Indietro</t>
  </si>
  <si>
    <t>Vendite dirette</t>
  </si>
  <si>
    <t>Vendite tramite sito</t>
  </si>
  <si>
    <t>Vendite OTA</t>
  </si>
  <si>
    <t>Vendite Agenzie</t>
  </si>
  <si>
    <t>Sito</t>
  </si>
  <si>
    <t>OTA</t>
  </si>
  <si>
    <t>Agenzie</t>
  </si>
  <si>
    <t>Costo del Lavoro</t>
  </si>
  <si>
    <t>Management</t>
  </si>
  <si>
    <t>Ricevimento</t>
  </si>
  <si>
    <t>Housekeeping</t>
  </si>
  <si>
    <t>Facchini/doorman</t>
  </si>
  <si>
    <t>Altri</t>
  </si>
  <si>
    <t>Totale Stipendi</t>
  </si>
  <si>
    <t>Lavoro esternalizzato</t>
  </si>
  <si>
    <t>Totale Costo Lavoro Diretto</t>
  </si>
  <si>
    <t>Oneri sociali</t>
  </si>
  <si>
    <t>TFR/Altre spese</t>
  </si>
  <si>
    <t>Totale Costi Lavoro indiretti</t>
  </si>
  <si>
    <t>Totale Costo del Lavoro</t>
  </si>
  <si>
    <t>Commissioni POS</t>
  </si>
  <si>
    <t>Biancheria Noleggio</t>
  </si>
  <si>
    <t>Biancheria lavanderia</t>
  </si>
  <si>
    <t>Linea cortesia</t>
  </si>
  <si>
    <t>Materiale pulizia</t>
  </si>
  <si>
    <t>Materiale di consumo</t>
  </si>
  <si>
    <t>Materiale di manutenzione</t>
  </si>
  <si>
    <t>Servizi esterni contrattalizzati</t>
  </si>
  <si>
    <t>Servizi o prodotti complimentary</t>
  </si>
  <si>
    <t>Decorazioni</t>
  </si>
  <si>
    <t>Cancelleria</t>
  </si>
  <si>
    <t>Relocation clienti</t>
  </si>
  <si>
    <t>Licenze software gestionali</t>
  </si>
  <si>
    <t>Training dipendenti</t>
  </si>
  <si>
    <t>Viaggi di lavoto dipendenti</t>
  </si>
  <si>
    <t>Uniformi Staff</t>
  </si>
  <si>
    <t>Pulizia uniformi staff</t>
  </si>
  <si>
    <t>Totale Costi di Reparto</t>
  </si>
  <si>
    <t>MARGINE DI REPARTO</t>
  </si>
  <si>
    <t>Riepilogo Ricavi Operativi</t>
  </si>
  <si>
    <t>Totale Ricavi Operativi</t>
  </si>
  <si>
    <t>Riepilogo Costi</t>
  </si>
  <si>
    <t>Totale Costi Operativi</t>
  </si>
  <si>
    <t>Profitto reparti</t>
  </si>
  <si>
    <t>Costi operativi non distribuibili</t>
  </si>
  <si>
    <t>Reparto amministrativo generale</t>
  </si>
  <si>
    <t>Reparto Sales &amp; Marketing</t>
  </si>
  <si>
    <t>Reparto manutenzioni</t>
  </si>
  <si>
    <t>Utenze</t>
  </si>
  <si>
    <t>Totale Costi Operativi ND</t>
  </si>
  <si>
    <t>Gross Operating Profit</t>
  </si>
  <si>
    <t xml:space="preserve"> Costi non operativi</t>
  </si>
  <si>
    <t>Affitti e Locazioni</t>
  </si>
  <si>
    <t>Tasse</t>
  </si>
  <si>
    <t>Assicurazioni</t>
  </si>
  <si>
    <t>Altre</t>
  </si>
  <si>
    <t>Totale Costi Non operativi</t>
  </si>
  <si>
    <t>Ammortamenti</t>
  </si>
  <si>
    <t>Oneri finanziari</t>
  </si>
  <si>
    <t>Imposte</t>
  </si>
  <si>
    <t>Altri Costi Diretti di Reparto</t>
  </si>
  <si>
    <t>Totale Altri Costi Diretti di Reparto</t>
  </si>
  <si>
    <t>Periodo 1</t>
  </si>
  <si>
    <t>Budget</t>
  </si>
  <si>
    <t>Scostamento</t>
  </si>
  <si>
    <t>Consuntivo</t>
  </si>
  <si>
    <t>Periodo 2</t>
  </si>
  <si>
    <t>Periodo 3</t>
  </si>
  <si>
    <t>Periodo 4</t>
  </si>
  <si>
    <t>Periodo 5</t>
  </si>
  <si>
    <t>Periodo 6</t>
  </si>
  <si>
    <t>Periodo 7</t>
  </si>
  <si>
    <t>Periodo 8</t>
  </si>
  <si>
    <t>Periodo 9</t>
  </si>
  <si>
    <t>Periodo 10</t>
  </si>
  <si>
    <t>Periodo 11</t>
  </si>
  <si>
    <t>Periodo 12</t>
  </si>
  <si>
    <t>Scorri tabella</t>
  </si>
  <si>
    <t>Ragione sociale</t>
  </si>
  <si>
    <t>Sede operativa</t>
  </si>
  <si>
    <t>C.F. / Partita I.V.A.</t>
  </si>
  <si>
    <t>Registro Imprese</t>
  </si>
  <si>
    <t>Reparto 1</t>
  </si>
  <si>
    <t>Reparto 2</t>
  </si>
  <si>
    <t>Reparto 3</t>
  </si>
  <si>
    <t>Reparto 4</t>
  </si>
  <si>
    <t>Reparto 5</t>
  </si>
  <si>
    <t>(es.: mese e anno)</t>
  </si>
  <si>
    <t>Vai inizio pagina</t>
  </si>
  <si>
    <t>Ricavo camere (totale)</t>
  </si>
  <si>
    <t>Commissioni (totale)</t>
  </si>
  <si>
    <t xml:space="preserve">Totale Ricavo Camere </t>
  </si>
  <si>
    <t>Ricavi comparto Ristorazione</t>
  </si>
  <si>
    <t>Servizio ai tavoli</t>
  </si>
  <si>
    <t>Room Service</t>
  </si>
  <si>
    <t>Breakfast</t>
  </si>
  <si>
    <t>Banchettistica/Catering Esterno</t>
  </si>
  <si>
    <t>Minibar</t>
  </si>
  <si>
    <t>Sconti/deduzioni F&amp;b (detrarre)</t>
  </si>
  <si>
    <t>Totale f&amp;b revenue</t>
  </si>
  <si>
    <t>Altri ricavi</t>
  </si>
  <si>
    <t>Totale Ricavo Ristorante</t>
  </si>
  <si>
    <t>Costo Food</t>
  </si>
  <si>
    <t>Costo Beverage</t>
  </si>
  <si>
    <t>Totale Costo F &amp; B</t>
  </si>
  <si>
    <t>Personale interno cucina</t>
  </si>
  <si>
    <t>Personale esterno cucina</t>
  </si>
  <si>
    <t>Altri Costi</t>
  </si>
  <si>
    <t>Tovaglaito Noleggio</t>
  </si>
  <si>
    <t>Tovagliato lavanderia</t>
  </si>
  <si>
    <t>Bicchieri</t>
  </si>
  <si>
    <t>Piatti e posate</t>
  </si>
  <si>
    <t>Noleggio ttrezzature</t>
  </si>
  <si>
    <t>Totale Altri Costi</t>
  </si>
  <si>
    <t>Sconti/deduzioni (a detrarre)</t>
  </si>
  <si>
    <t>Ricavo vendita food (totale)</t>
  </si>
  <si>
    <t>Ricavo vendita beverage (totale)</t>
  </si>
  <si>
    <t>Ricavi comparto Bar</t>
  </si>
  <si>
    <t>Ricavo vendita food</t>
  </si>
  <si>
    <t>Servizio al banco</t>
  </si>
  <si>
    <t>Ricavo vendita beverage</t>
  </si>
  <si>
    <t>Totale revenue</t>
  </si>
  <si>
    <t>Totale Ricavo Bar</t>
  </si>
  <si>
    <t>Personale al banco</t>
  </si>
  <si>
    <t>Personale tavoli</t>
  </si>
  <si>
    <t xml:space="preserve">Ricavi comparto </t>
  </si>
  <si>
    <t>Ricavo SPA</t>
  </si>
  <si>
    <t>Massaggi e trattamento corpo</t>
  </si>
  <si>
    <t>Trattamenti Pelle/Unghie</t>
  </si>
  <si>
    <t>Sauna/Piscina</t>
  </si>
  <si>
    <t>Vendita Prodotti</t>
  </si>
  <si>
    <t>Totale Ricavo  SPA</t>
  </si>
  <si>
    <t>Costo Prodotti Venduti</t>
  </si>
  <si>
    <t>Gross Profit SPA</t>
  </si>
  <si>
    <t>Personale di servizio</t>
  </si>
  <si>
    <t>Biancheria</t>
  </si>
  <si>
    <t>Materiale di pulizia</t>
  </si>
  <si>
    <t>Prodotti di consumo</t>
  </si>
  <si>
    <t>Altro materiale di consumo</t>
  </si>
  <si>
    <t>Ricavo 1</t>
  </si>
  <si>
    <t>Ricavo 2</t>
  </si>
  <si>
    <t>Ricavo 3</t>
  </si>
  <si>
    <t>Ricavo 4</t>
  </si>
  <si>
    <t>Ricavo 5</t>
  </si>
  <si>
    <t>Ricavo 6</t>
  </si>
  <si>
    <t>Ricavo 7</t>
  </si>
  <si>
    <t>Ricavo 8</t>
  </si>
  <si>
    <t>Ricavo 9</t>
  </si>
  <si>
    <t>Ricavo 10</t>
  </si>
  <si>
    <t>Ricavo 11</t>
  </si>
  <si>
    <t>Costo 1</t>
  </si>
  <si>
    <t>Costo 2</t>
  </si>
  <si>
    <t>Costo 3</t>
  </si>
  <si>
    <t>Costo 4</t>
  </si>
  <si>
    <t>Costo 5</t>
  </si>
  <si>
    <t>Costo 6</t>
  </si>
  <si>
    <t>Costo 7</t>
  </si>
  <si>
    <t>Costo 8</t>
  </si>
  <si>
    <t>Costo 9</t>
  </si>
  <si>
    <t>Costo 10</t>
  </si>
  <si>
    <t>Costo 11</t>
  </si>
  <si>
    <t>Costo 12</t>
  </si>
  <si>
    <t>Costo 13</t>
  </si>
  <si>
    <t>Costo 14</t>
  </si>
  <si>
    <t>Costo 15</t>
  </si>
  <si>
    <t>Costo 16</t>
  </si>
  <si>
    <t>Costo 17</t>
  </si>
  <si>
    <t>Costo 18</t>
  </si>
  <si>
    <t>Costo 19</t>
  </si>
  <si>
    <t>Costo 20</t>
  </si>
  <si>
    <t>Costo 21</t>
  </si>
  <si>
    <t>Costo 22</t>
  </si>
  <si>
    <t>Costo 23</t>
  </si>
  <si>
    <t>Costo 24</t>
  </si>
  <si>
    <t>Costo 25</t>
  </si>
  <si>
    <t>Costo 26</t>
  </si>
  <si>
    <t>Costo 27</t>
  </si>
  <si>
    <t>Costo 28</t>
  </si>
  <si>
    <t>Costo 29</t>
  </si>
  <si>
    <t>Costo 30</t>
  </si>
  <si>
    <t>EBITDA</t>
  </si>
  <si>
    <t>Anno precedente</t>
  </si>
  <si>
    <t xml:space="preserve">Totale Costi di Reparto </t>
  </si>
  <si>
    <t>RICAVI OPERATIVI DI REPARTO</t>
  </si>
  <si>
    <t>COSTI OPERATIVI DI REPARTO</t>
  </si>
  <si>
    <t>TOTALI PROGRESSIVI</t>
  </si>
  <si>
    <t>RICAVI OPERATIVI</t>
  </si>
  <si>
    <t>COSTI OPERATIVI</t>
  </si>
  <si>
    <t>MARGINE OPERATIVO</t>
  </si>
  <si>
    <t>Sconti/deduzioni (a dedurre)</t>
  </si>
  <si>
    <t>TOTALI</t>
  </si>
  <si>
    <t>Rep. 1</t>
  </si>
  <si>
    <t>Rep. 3</t>
  </si>
  <si>
    <t>Rep. 5</t>
  </si>
  <si>
    <t>Rep. 2</t>
  </si>
  <si>
    <t>Rep. 4</t>
  </si>
  <si>
    <t>Risultato Netto</t>
  </si>
  <si>
    <t>Per sapere il mese di aggiornamento consuntivo</t>
  </si>
  <si>
    <t>nascosto</t>
  </si>
  <si>
    <t>IMPRESE ALBERGHIERE</t>
  </si>
  <si>
    <t>Realizzato da: Nicola Napolitano</t>
  </si>
  <si>
    <t xml:space="preserve">   Ultimi arrivi</t>
  </si>
  <si>
    <t>Riclassificazione modello U.S.A.L.I.</t>
  </si>
  <si>
    <t>Aggiornato al:</t>
  </si>
  <si>
    <t>I dati consuntivi sono aggiornati a:</t>
  </si>
  <si>
    <t>Includere il reparto?</t>
  </si>
  <si>
    <t>Reparto HOTEL</t>
  </si>
  <si>
    <t>Reparto RISTORANTE</t>
  </si>
  <si>
    <t>Reparto BAR</t>
  </si>
  <si>
    <t>Reparto WELLNESS</t>
  </si>
  <si>
    <t>Consuntivo a</t>
  </si>
  <si>
    <t>Sbilanci</t>
  </si>
  <si>
    <t>DAL FOGLIO IMPOSTAZIONI</t>
  </si>
  <si>
    <t>Nota</t>
  </si>
  <si>
    <t>Inserire i dati nelle celle BIANCHE</t>
  </si>
  <si>
    <t>MARGINE OPERATIVO DI REPARTO</t>
  </si>
  <si>
    <t>TOTALE MARGINI OPERATIVI</t>
  </si>
  <si>
    <t>BUDGET ECONOMICO PER REPARTO</t>
  </si>
  <si>
    <t>ENTRATE PROGRAMMATE</t>
  </si>
  <si>
    <t>USCITE PROGRAMMATE</t>
  </si>
  <si>
    <t>Totale ENTRATE PROGRAMMATE</t>
  </si>
  <si>
    <t>Entrate operative dei reparti:</t>
  </si>
  <si>
    <t>Altre entrate non operative:</t>
  </si>
  <si>
    <t>MARGINI OPERATIVI dai fogli REPARTI</t>
  </si>
  <si>
    <t>MARIGI OPERATIVI dal foglio RIEPILOGO</t>
  </si>
  <si>
    <t>Sconti</t>
  </si>
  <si>
    <t>QUADRO DI CONTROLLO E DI PAREGGIO</t>
  </si>
  <si>
    <t>Costi operativi non distribuibili:</t>
  </si>
  <si>
    <t xml:space="preserve"> Costi non operativi:</t>
  </si>
  <si>
    <t>TOTALE COSTI COMUNI</t>
  </si>
  <si>
    <t>Nascosto. V. foglio DATI GRAFICI</t>
  </si>
  <si>
    <t>Costi comuni ai reparti</t>
  </si>
  <si>
    <t>Uscite operative dei reparti</t>
  </si>
  <si>
    <t>Altre uscite operative comuni ai reparti</t>
  </si>
  <si>
    <t>Uscite non operative</t>
  </si>
  <si>
    <t>TOTALE USCITE PROGRAMMATE</t>
  </si>
  <si>
    <t>DISPONIBILITA' LIQUIDE FINALI</t>
  </si>
  <si>
    <t>RIEPILOGO</t>
  </si>
  <si>
    <t>DISPONIBILITA' LIQUIDE INIZIALI</t>
  </si>
  <si>
    <t>TOTALE ENTRATE PROGRAMMATE</t>
  </si>
  <si>
    <t>Disponibilità liquide iniziali del Periodo 1</t>
  </si>
  <si>
    <t>Risultato lordo</t>
  </si>
  <si>
    <t>Info &amp; Credits</t>
  </si>
  <si>
    <t>Riclassificazione U.S.A.L.I.</t>
  </si>
  <si>
    <t>Reparto 4 - BUDGET ECONOMICO e                         ANALISI DEGLI SCOSTAMENTI</t>
  </si>
  <si>
    <t>Reparto 5 - BUDGET ECONOMICO e                         ANALISI DEGLI SCOSTAMENTI</t>
  </si>
  <si>
    <t>Reparto 2 - BUDGET ECONOMICO e                  ANALISI DEGLI SCOSTAMENTI</t>
  </si>
  <si>
    <t>Reparto 3 - BUDGET ECONOMICO e                ANALISI DEGLI SCOSTAMENTI</t>
  </si>
  <si>
    <t>N. camere occupate / N. camere disponibili</t>
  </si>
  <si>
    <t>TASSO DI OCCUPAZIONE CAMERE</t>
  </si>
  <si>
    <t>Ricavi delle camere / N. camere vendute</t>
  </si>
  <si>
    <t>RICAVO MEDIO PER CAMERE DISPONIBILI (REVPAR)</t>
  </si>
  <si>
    <t>Ricavi delle camere / N. camere disponibili</t>
  </si>
  <si>
    <t>REVPAR</t>
  </si>
  <si>
    <t>Ricavi delle camere / N. posti letto disponibili</t>
  </si>
  <si>
    <t>1)</t>
  </si>
  <si>
    <t>2)</t>
  </si>
  <si>
    <t>3)</t>
  </si>
  <si>
    <t>INDICATORI GESTIONALI</t>
  </si>
  <si>
    <t>N. camere disponibili</t>
  </si>
  <si>
    <t>N. camere occupate</t>
  </si>
  <si>
    <t xml:space="preserve"> BUDGET ECONOMICO                                                   e  ANALISI DEGLI SCOSTAMENTI</t>
  </si>
  <si>
    <t>RICAVO MEDIO PER CAMERE VENDUTE</t>
  </si>
  <si>
    <t>4)</t>
  </si>
  <si>
    <t>Reparto 1 - BUDGET ECONOMICO, ANALISI DEGLI SCOSTAMENTI e INDICATORI GESTIONALI</t>
  </si>
  <si>
    <t>Periodi</t>
  </si>
  <si>
    <t>Tasso di occupazione camere</t>
  </si>
  <si>
    <t>Margini mensili reparto Camere</t>
  </si>
  <si>
    <t>Ricavi mensili reparto Camere</t>
  </si>
  <si>
    <t>Numero camere vendute</t>
  </si>
  <si>
    <t xml:space="preserve">Ricavo medio per camere vendute </t>
  </si>
  <si>
    <t>REVPAR (Ricavo medio per camera disponibile)</t>
  </si>
  <si>
    <t>Ricavi mensili reparto Ristorante</t>
  </si>
  <si>
    <t>Margini mensili reparto Ristorante</t>
  </si>
  <si>
    <t>Ricavi mensili reparto BAR</t>
  </si>
  <si>
    <t>Margini mensili reparto BAR</t>
  </si>
  <si>
    <t>Ricavi mensili reparto SPA</t>
  </si>
  <si>
    <t>Margini mensili reparto SPA</t>
  </si>
  <si>
    <t>Ricavi mensili di Reparto</t>
  </si>
  <si>
    <t>Margini mensili di Reparto</t>
  </si>
  <si>
    <t>REPORT GENERALE DELL'IMPRESA ALBERGHIERA</t>
  </si>
  <si>
    <t>Vai al Conto Economico</t>
  </si>
  <si>
    <t>CONTO ECONOMICO DELL'IMPRESA ALBERGHIERA</t>
  </si>
  <si>
    <t>REPORT GENERALE</t>
  </si>
  <si>
    <t>Reparti</t>
  </si>
  <si>
    <t>DESCRIZIONE REPARTI NEI GRAFICI (se un reparto è escluso la descrizione scompare)</t>
  </si>
  <si>
    <t>MESE DI AGGIORNAMENTO CONSUNTIVO RIPORTATO NEL FOGLIO CONTE ECONOMICO</t>
  </si>
  <si>
    <t>Ricavi Operativi totali</t>
  </si>
  <si>
    <t>*</t>
  </si>
  <si>
    <t>*Dato aggiornato in base ai dati inseriti nei Budget dei singoli reparti</t>
  </si>
  <si>
    <t>Vai al Report generale</t>
  </si>
  <si>
    <t>G.O.P.</t>
  </si>
  <si>
    <t>Risultato netto</t>
  </si>
  <si>
    <t>Dati in percentuale ai Ricavi Operativi</t>
  </si>
  <si>
    <t>*DatI aggiornatI in base ai dati inseriti nei Budget dei singoli reparti</t>
  </si>
  <si>
    <t>**Esclusi sconti e deduzioni</t>
  </si>
  <si>
    <t xml:space="preserve">RICAVI OPERATIVI </t>
  </si>
  <si>
    <t>*Consuntivo</t>
  </si>
  <si>
    <t>**Totali</t>
  </si>
  <si>
    <t xml:space="preserve">MARGINE DI REPARTO </t>
  </si>
  <si>
    <t>Margine di Reparto</t>
  </si>
  <si>
    <t>Ricavi di Reparto</t>
  </si>
  <si>
    <t>Costi di Reparto</t>
  </si>
  <si>
    <t xml:space="preserve">*DatI CONSUNTIVI aggiornatI in base ai dati inseriti nel Budget </t>
  </si>
  <si>
    <t>Dati  aggiornati a</t>
  </si>
  <si>
    <t xml:space="preserve">*Consuntivo  a </t>
  </si>
  <si>
    <t>*Consuntivo  a</t>
  </si>
  <si>
    <t>*Consuntivo a</t>
  </si>
  <si>
    <t xml:space="preserve">Altre uscite non operative             </t>
  </si>
  <si>
    <t>DatI CONSUNTIVI aggiornatI a</t>
  </si>
  <si>
    <t>FOGLIO DI CONTROLLO</t>
  </si>
  <si>
    <t>BUDGET DI TESORERIA DINAMICO</t>
  </si>
  <si>
    <t>DATI CHE CONFLUISCONO NEL FOGLIO BUDGET DI TESORERIA NELLA FORMULA CONDIZIONE "SE CONSUNTIVO = 0 METTI BUDGET ALTRIMENTI METTI CONSUNTIVO"</t>
  </si>
  <si>
    <t>Il BUDGET di TESORERIA si aggiorna in automatico con i dati CONSUNTIVI man mano che questi vengono inseriti nei singoli fogli BUDGET dei reparti.</t>
  </si>
  <si>
    <t>…..Altre uscite finanziarie (es. rate mutui)</t>
  </si>
  <si>
    <t xml:space="preserve">…..Altre uscite finanziarie </t>
  </si>
  <si>
    <t>…Altre entrate finanziarie</t>
  </si>
  <si>
    <t>B=Importi di BUDGET</t>
  </si>
  <si>
    <t>C=Importi CONSUNTIVI</t>
  </si>
  <si>
    <t>FOGLIO NASCOSTO</t>
  </si>
  <si>
    <t>Entrate totali</t>
  </si>
  <si>
    <t>Uscite totali</t>
  </si>
  <si>
    <t>Disponibilità di cassa*</t>
  </si>
  <si>
    <t>*Comprese disponibilità iniziali del periodo 1</t>
  </si>
  <si>
    <t>*Comprese le disponibilità liquide iniziali del periodo 1</t>
  </si>
  <si>
    <t>*Dati agiornati con gli importi consuntivi</t>
  </si>
  <si>
    <t>Periodi di Budget</t>
  </si>
  <si>
    <t>Utilità di calcolo</t>
  </si>
  <si>
    <t>UTILITA' DI CALCOLO</t>
  </si>
  <si>
    <t>BREAK EVEN ANALYSIS DELL'IMPRESA ALBERGHIERA</t>
  </si>
  <si>
    <t>1. IMPOSTAZIONI INIZIALI</t>
  </si>
  <si>
    <t xml:space="preserve">3. BUDGET ECONOMICO </t>
  </si>
  <si>
    <t>4. BUDGET DI TESORERIA</t>
  </si>
  <si>
    <t xml:space="preserve">Applicata al controllo di gestione delle imprese alberghiere, consente di conoscere in fase di programmazione il numero di camere da vendere </t>
  </si>
  <si>
    <t xml:space="preserve">per porre l'impresa in una posizione di utile e di conseguenza su quali leve agire, mese dopo mese, per raggiungere il punto di pareggio, </t>
  </si>
  <si>
    <t>diventando di pieno ausilio alla tariffa da applicare periodicamente.</t>
  </si>
  <si>
    <t>Giorni di apertura per anno</t>
  </si>
  <si>
    <t>Totale camere disponibili</t>
  </si>
  <si>
    <t>COSTI FISSI</t>
  </si>
  <si>
    <t>Importi totali</t>
  </si>
  <si>
    <t>Costo medio per camera</t>
  </si>
  <si>
    <t>COSTI VARIABILI</t>
  </si>
  <si>
    <t>Retribuzione del personale</t>
  </si>
  <si>
    <t>Utenze varie</t>
  </si>
  <si>
    <t>Fitto immobile</t>
  </si>
  <si>
    <t>..(altro)…</t>
  </si>
  <si>
    <t>Consumi energetici</t>
  </si>
  <si>
    <t>Dotazione bagno e cortesia</t>
  </si>
  <si>
    <t>Pulizia stanze</t>
  </si>
  <si>
    <t>Kit biancheria</t>
  </si>
  <si>
    <t>Totale COSTI FISSI</t>
  </si>
  <si>
    <t>Totale COSTI VARIABILI</t>
  </si>
  <si>
    <t>Numero di camere da vendere per ottenere l'equilibrio tra costi totali e ricavi totali</t>
  </si>
  <si>
    <r>
      <t xml:space="preserve">PUNTO DI EQUILIBRIO                         </t>
    </r>
    <r>
      <rPr>
        <b/>
        <sz val="10"/>
        <color theme="1"/>
        <rFont val="Calibri"/>
        <family val="2"/>
        <scheme val="minor"/>
      </rPr>
      <t xml:space="preserve">     Costi fissi totali/(prezzo di vendita - costi variabili unitari)</t>
    </r>
  </si>
  <si>
    <t>Punto di equilibrio giornaliero</t>
  </si>
  <si>
    <t>Numero di camere da vendere in media al giorno per ottenere l'equilibrio tra costi totali e ricavi totali</t>
  </si>
  <si>
    <t>CALCOLO DEL RISULTATO ECONOMICO</t>
  </si>
  <si>
    <t>Ricavi totali (prezzo di vendita x room)</t>
  </si>
  <si>
    <t>Costi totali (Costi fissi + Costi variabili)</t>
  </si>
  <si>
    <t>Risultato economico</t>
  </si>
  <si>
    <t>Pareggio</t>
  </si>
  <si>
    <t>Prezzo di vendita medio per camera</t>
  </si>
  <si>
    <t>N. camere vendute  al giorno                               (verifica scenari)</t>
  </si>
  <si>
    <t>Manutenzioni</t>
  </si>
  <si>
    <t>CONTROLLO DI GESTIONE PMI</t>
  </si>
  <si>
    <t>B/C</t>
  </si>
  <si>
    <t>Codice</t>
  </si>
  <si>
    <t>Immagine aziendale e reputazione</t>
  </si>
  <si>
    <t>Cultura aziendale</t>
  </si>
  <si>
    <t>Risorse finanziarie disponibili</t>
  </si>
  <si>
    <t>Solidità patrimoniale</t>
  </si>
  <si>
    <t>Budget destinato alla promozione</t>
  </si>
  <si>
    <t>Servizi post vendita</t>
  </si>
  <si>
    <t>Merito creditizio presso le banche</t>
  </si>
  <si>
    <t>Competenza della forza lavoro</t>
  </si>
  <si>
    <t>Motivazione del personale</t>
  </si>
  <si>
    <t>Efficacia della promozione</t>
  </si>
  <si>
    <t>Efficienza degli impianti/attrezzature</t>
  </si>
  <si>
    <t xml:space="preserve">Competenze tecniche </t>
  </si>
  <si>
    <t>Organizzazione delle mansioni del personale</t>
  </si>
  <si>
    <t>Capacità di innovazione</t>
  </si>
  <si>
    <t>PIANIFICAZIONE STRATEGICA</t>
  </si>
  <si>
    <t>2. PIANIFICAZIONE STRATEGICA</t>
  </si>
  <si>
    <t>Nota codici</t>
  </si>
  <si>
    <t>Abitudini e gusti dei consumatori</t>
  </si>
  <si>
    <t>…(altri fattori)…</t>
  </si>
  <si>
    <t>Normative sulla protezione dell'ambiente</t>
  </si>
  <si>
    <t xml:space="preserve">Interventi legislativi </t>
  </si>
  <si>
    <t>Stabilità/Instabilità politica</t>
  </si>
  <si>
    <t>Andamento dell'inflazione</t>
  </si>
  <si>
    <t>Andamento del PIL</t>
  </si>
  <si>
    <t>Cambiamneti nello stile di vita</t>
  </si>
  <si>
    <t>Andamento del settore di appartenenza</t>
  </si>
  <si>
    <t>Sviluppo di nuove tecnologie</t>
  </si>
  <si>
    <t>Presenza di manodopera</t>
  </si>
  <si>
    <t>Concorrenza di aziende similari</t>
  </si>
  <si>
    <t>Esperienza del settore alberghiero</t>
  </si>
  <si>
    <t>Competenze specialistiche nel settore alberghiero</t>
  </si>
  <si>
    <t>Margini di profitto dei prezzi applicati</t>
  </si>
  <si>
    <t>Innovatività dell'offerta alberghiera</t>
  </si>
  <si>
    <t xml:space="preserve">Forza e notorietà </t>
  </si>
  <si>
    <t>Ampiezza gamma e assortimento dei servizi offerti</t>
  </si>
  <si>
    <t>Tariffe applicate rispetto alla concorrenza</t>
  </si>
  <si>
    <t>Qualità dei servizi offerti</t>
  </si>
  <si>
    <t>Sistema informatico interno per la gestione delle informazioni</t>
  </si>
  <si>
    <t>Vantaggio competitivo rispetto alla concorrenza</t>
  </si>
  <si>
    <t>Immagine e Management</t>
  </si>
  <si>
    <t>Disponibilità finanziarie, Logistica e Produzione</t>
  </si>
  <si>
    <t>Ambito Economico, Politico, Sociale e Tecnologico</t>
  </si>
  <si>
    <t>FATTORI ESTERNI (Minacce e Opportunità esterne all'impresa)</t>
  </si>
  <si>
    <t>FATTORI INTERNI (Punti di Forza e Debolezza dell'impresa)</t>
  </si>
  <si>
    <t>LA LOGICA DEL CONTROLLO DI GESTIONE</t>
  </si>
  <si>
    <t>PIANO D'AZIONE</t>
  </si>
  <si>
    <t>Fase 1</t>
  </si>
  <si>
    <t>Fase 2</t>
  </si>
  <si>
    <t>La Pianificazione strategica avvia il Controllo di Gestione e ha lo scopo di servire da guida e orientamento al Management, per costruire un sistema di conoscenze prospettiche sulla vita dell'azienda alberghiera.</t>
  </si>
  <si>
    <t>Con l'analisi S.W.O.T. si identificano i punti di Forza e Debolezza interni all'impresa alberghiera, e le Opportunità e le Minacce di mercato esterne. L'analisi è la base per identificare gli obiettivi e le strategie.</t>
  </si>
  <si>
    <t>Analisi dei punti di forza e di debolezza interni e analisi delle opportunità e minacce esterne. Individuazione delle strategie.</t>
  </si>
  <si>
    <t>Note</t>
  </si>
  <si>
    <t>Strategie da attuare per utilizzare i Punti di Forza e migliorare i Punti di Debolezza</t>
  </si>
  <si>
    <t>Strategie da attuare cogliere le Opportunità di mercato e affrontare le Minacce esterne</t>
  </si>
  <si>
    <t>TIME SHEET</t>
  </si>
  <si>
    <t>Entro la data del</t>
  </si>
  <si>
    <t>Time sheet per l'attuazione delle strategie.</t>
  </si>
  <si>
    <t>PIANO DI AZIONE PER L'ATTUAZIONE DELLE STRATEGIE</t>
  </si>
  <si>
    <t>Individuazione degli obiettivi da raggiungere nel medio lungo termine (3-5 anni) e nel breve periodo (12 mesi)</t>
  </si>
  <si>
    <t>Nota operativa</t>
  </si>
  <si>
    <t xml:space="preserve">ANALISI S.W.O.T. </t>
  </si>
  <si>
    <t>1=SI   2=NO</t>
  </si>
  <si>
    <t>Reparto minor</t>
  </si>
  <si>
    <t>1) PIANIFICAZIONE STRATEGICA</t>
  </si>
  <si>
    <t>2) BUDGET ECONOMICO</t>
  </si>
  <si>
    <t>In base agli obiettivi strategici fissati nel punto precedente, vengolo elaborati</t>
  </si>
  <si>
    <t>consuntivi effettivamente ottenuti. Il sistema calcola gli scostamenti che devono</t>
  </si>
  <si>
    <t xml:space="preserve">essere analizzati per individuarne le cause ed eventualmente modificare gli </t>
  </si>
  <si>
    <t>obiettivi della pianificazione strategica.</t>
  </si>
  <si>
    <t>Il sistema elabora in modo semiautomatico le previsioni di cassa per i futuri 12</t>
  </si>
  <si>
    <t>mesi e aggiorna i dati man mano che vengono inseriti i dati consuntivi al termine</t>
  </si>
  <si>
    <t>di ogni periodo.</t>
  </si>
  <si>
    <t>Il CONTROLLO DI GESTIONE è richiesto in modo specifico dalle seguenti fonti:</t>
  </si>
  <si>
    <t>2) D. Lgs. 14/2019 Codice della crisi d'impresa e dell'insolvenza</t>
  </si>
  <si>
    <t>1) Art. 2086 2° comma del codice civile</t>
  </si>
  <si>
    <t>3) BUDGET DI TESORERIA</t>
  </si>
  <si>
    <t>"Misure idonee" per le imprese individuali, di qualsiasi natura e dimensione.</t>
  </si>
  <si>
    <t>i singoli budget mensili per reparto inserendo i dati previsionali coerenti con</t>
  </si>
  <si>
    <t>Occorre inserire direttamente solo le entrate e le uscite finanziarie (rate di mutui,</t>
  </si>
  <si>
    <r>
      <t xml:space="preserve">Questo tool ha lo scopo di costruire un sistema di controllo di gestione, ovvero un sistema di conoscenze prospettiche sulla vita dell'impresa alberghiera. La </t>
    </r>
    <r>
      <rPr>
        <b/>
        <sz val="11"/>
        <color theme="1"/>
        <rFont val="Calibri"/>
        <family val="2"/>
        <scheme val="minor"/>
      </rPr>
      <t>Pianificazione</t>
    </r>
    <r>
      <rPr>
        <sz val="11"/>
        <color theme="1"/>
        <rFont val="Calibri"/>
        <family val="2"/>
        <scheme val="minor"/>
      </rPr>
      <t xml:space="preserve"> ha lo scopo di servire da guida e orientamento per il management e il confronto tra dati previsionali e quelli consuntivi spinge a ricercare le cause degli scostamenti tra previsto e realizzato, intervenendo e modificando gli obiettivi strategici.</t>
    </r>
  </si>
  <si>
    <t>Il tool è realizzato in modo specifico per le imprese alberghiere in quanto utilizza</t>
  </si>
  <si>
    <r>
      <t xml:space="preserve">il modello </t>
    </r>
    <r>
      <rPr>
        <b/>
        <sz val="11"/>
        <color theme="1"/>
        <rFont val="Calibri"/>
        <family val="2"/>
        <scheme val="minor"/>
      </rPr>
      <t>U.S.A.L.I.</t>
    </r>
    <r>
      <rPr>
        <sz val="11"/>
        <color theme="1"/>
        <rFont val="Calibri"/>
        <family val="2"/>
        <scheme val="minor"/>
      </rPr>
      <t xml:space="preserve"> (</t>
    </r>
  </si>
  <si>
    <t>in quanto metodo di pianificazione economico-finanziaria, gestione e rendiconta-</t>
  </si>
  <si>
    <t>zione che riclassifica i costi dell'impresa alberghiera in diretti e indiretti differen-</t>
  </si>
  <si>
    <t>ziando i diversi reparti.</t>
  </si>
  <si>
    <t xml:space="preserve">La logica di funzionamento dell'applicativo per il controllo di Gestione è suddivisa </t>
  </si>
  <si>
    <t>in step:</t>
  </si>
  <si>
    <t>Viene effettuata l'analisi dei punti di forza e debolezza dell'impresa e l'analisi</t>
  </si>
  <si>
    <t xml:space="preserve">delle opportunità e minacce esterne. </t>
  </si>
  <si>
    <t>Vengono individuate le strategie da attuare e un piano di azione con la</t>
  </si>
  <si>
    <t>temporizzazione per ogni singolo obiettivo.</t>
  </si>
  <si>
    <t>Disclaimer</t>
  </si>
  <si>
    <t xml:space="preserve">L'utilizzatore di questo foglio di calcolo è tenuto a controllare l'esattezza e la </t>
  </si>
  <si>
    <t xml:space="preserve">completezza dei risultati.  L'autore e l'editore non si assumono alcuna responsabilità </t>
  </si>
  <si>
    <t xml:space="preserve">per danni diretti o indiretti  subìti dal cliente o da terzi in dipendenza dall'uso del </t>
  </si>
  <si>
    <t>presente foglio.</t>
  </si>
  <si>
    <t>Autore</t>
  </si>
  <si>
    <t>dott. Nicola Napolitano</t>
  </si>
  <si>
    <t>n.napolitano4@gmail.com</t>
  </si>
  <si>
    <t>Per assistenza sull'utilizzo del tool potete scrivere alla redazione di FISCOETASSE</t>
  </si>
  <si>
    <t>o direttamente all'autore.</t>
  </si>
  <si>
    <t>Altri applicativi realizzati dallo stesso autore visioinabili a questo link:</t>
  </si>
  <si>
    <t>https://www.fiscoetasse.com/autore/121-napolitano-dott-nicola</t>
  </si>
  <si>
    <r>
      <t xml:space="preserve">Il sistema genera in automatico un completo sistema di </t>
    </r>
    <r>
      <rPr>
        <b/>
        <sz val="11"/>
        <color theme="1"/>
        <rFont val="Calibri"/>
        <family val="2"/>
        <scheme val="minor"/>
      </rPr>
      <t>REPORT</t>
    </r>
    <r>
      <rPr>
        <sz val="11"/>
        <color theme="1"/>
        <rFont val="Calibri"/>
        <family val="2"/>
        <scheme val="minor"/>
      </rPr>
      <t xml:space="preserve"> e un </t>
    </r>
    <r>
      <rPr>
        <b/>
        <sz val="11"/>
        <color theme="1"/>
        <rFont val="Calibri"/>
        <family val="2"/>
        <scheme val="minor"/>
      </rPr>
      <t xml:space="preserve">CONTO </t>
    </r>
  </si>
  <si>
    <r>
      <rPr>
        <b/>
        <sz val="11"/>
        <color theme="1"/>
        <rFont val="Calibri"/>
        <family val="2"/>
        <scheme val="minor"/>
      </rPr>
      <t>ECONOMICO GENERALE</t>
    </r>
    <r>
      <rPr>
        <sz val="11"/>
        <color theme="1"/>
        <rFont val="Calibri"/>
        <family val="2"/>
        <scheme val="minor"/>
      </rPr>
      <t>.</t>
    </r>
  </si>
  <si>
    <t>al fine di avere una allerta precoce di una eventuale crisi (early warning) e  l'adeguatezza</t>
  </si>
  <si>
    <t xml:space="preserve">degli assetti  "organizzativi, amministrativi e contabili" per le imprese collettive, e le </t>
  </si>
  <si>
    <t>Uniform System of Accounts for the Lodging Industries )</t>
  </si>
  <si>
    <t xml:space="preserve">gli obiettivi strategici; al termine di ogni mese occorre inserire i dati </t>
  </si>
  <si>
    <t>versamenti I.V.A., ecc.).</t>
  </si>
  <si>
    <t>Versione 1.0 del 12/01/2024</t>
  </si>
  <si>
    <r>
      <rPr>
        <b/>
        <i/>
        <sz val="12"/>
        <color rgb="FFFF0000"/>
        <rFont val="Cambria"/>
        <family val="1"/>
      </rPr>
      <t>per</t>
    </r>
    <r>
      <rPr>
        <b/>
        <i/>
        <sz val="18"/>
        <color rgb="FFFF0000"/>
        <rFont val="Cambria"/>
        <family val="1"/>
      </rPr>
      <t xml:space="preserve"> IMPRESE ALBERGHIERE</t>
    </r>
  </si>
  <si>
    <t>Pianificazione strategica e Budgeting</t>
  </si>
  <si>
    <t>ANALISI S.W.O.T.  (Strenghts, Weaknesses, Opportunities, Threats)                                                                                                                    Punti di Forza e Punti di Debolezza, Minacce e Opportunità</t>
  </si>
  <si>
    <t>OBIETTIVI STRATEGICI di medio lungo termine                         (3-5 anni)</t>
  </si>
  <si>
    <t>OBIETTIVI DI PROGRAMMAZIONE di breve termine                (12 mesi)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</si>
</sst>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  <numFmt numFmtId="165" formatCode="0.0%"/>
    <numFmt numFmtId="166" formatCode="_-[$€-2]\ * #,##0_-;\-[$€-2]\ * #,##0_-;_-[$€-2]\ * &quot;-&quot;??_-;_-@_-"/>
    <numFmt numFmtId="167" formatCode="_-* #,##0.00\ [$€-410]_-;\-* #,##0.00\ [$€-410]_-;_-* &quot;-&quot;??\ [$€-410]_-;_-@_-"/>
  </numFmts>
  <fonts count="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9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theme="1"/>
      <name val="Arial Narrow"/>
      <family val="2"/>
    </font>
    <font>
      <b/>
      <i/>
      <sz val="18"/>
      <color rgb="FFFF0000"/>
      <name val="Cambria"/>
      <family val="1"/>
    </font>
    <font>
      <b/>
      <i/>
      <sz val="12"/>
      <color rgb="FFFF0000"/>
      <name val="Cambria"/>
      <family val="1"/>
    </font>
    <font>
      <b/>
      <i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715">
    <xf numFmtId="0" fontId="0" fillId="0" borderId="0" xfId="0"/>
    <xf numFmtId="0" fontId="0" fillId="6" borderId="0" xfId="0" applyFill="1" applyAlignment="1" applyProtection="1">
      <alignment vertical="center"/>
      <protection hidden="1"/>
    </xf>
    <xf numFmtId="0" fontId="0" fillId="6" borderId="0" xfId="0" applyFill="1" applyProtection="1">
      <protection hidden="1"/>
    </xf>
    <xf numFmtId="0" fontId="27" fillId="4" borderId="7" xfId="1" applyFont="1" applyFill="1" applyBorder="1" applyAlignment="1" applyProtection="1">
      <alignment horizontal="center" vertical="center"/>
      <protection hidden="1"/>
    </xf>
    <xf numFmtId="0" fontId="1" fillId="14" borderId="7" xfId="0" applyFont="1" applyFill="1" applyBorder="1" applyProtection="1">
      <protection hidden="1"/>
    </xf>
    <xf numFmtId="0" fontId="0" fillId="6" borderId="5" xfId="0" applyFill="1" applyBorder="1" applyAlignment="1" applyProtection="1">
      <alignment wrapText="1"/>
      <protection hidden="1"/>
    </xf>
    <xf numFmtId="0" fontId="0" fillId="6" borderId="0" xfId="0" applyFill="1" applyAlignment="1" applyProtection="1">
      <alignment horizontal="right"/>
      <protection hidden="1"/>
    </xf>
    <xf numFmtId="0" fontId="24" fillId="6" borderId="0" xfId="0" applyFont="1" applyFill="1" applyProtection="1"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1" fillId="14" borderId="7" xfId="0" applyFont="1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right"/>
      <protection hidden="1"/>
    </xf>
    <xf numFmtId="0" fontId="1" fillId="6" borderId="7" xfId="0" applyFont="1" applyFill="1" applyBorder="1" applyProtection="1">
      <protection hidden="1"/>
    </xf>
    <xf numFmtId="0" fontId="1" fillId="6" borderId="0" xfId="0" applyFont="1" applyFill="1" applyProtection="1">
      <protection hidden="1"/>
    </xf>
    <xf numFmtId="0" fontId="6" fillId="6" borderId="0" xfId="0" applyFont="1" applyFill="1" applyAlignment="1" applyProtection="1">
      <alignment horizontal="center"/>
      <protection hidden="1"/>
    </xf>
    <xf numFmtId="49" fontId="0" fillId="6" borderId="0" xfId="0" applyNumberFormat="1" applyFill="1" applyAlignment="1" applyProtection="1">
      <alignment horizontal="center"/>
      <protection hidden="1"/>
    </xf>
    <xf numFmtId="0" fontId="3" fillId="6" borderId="0" xfId="1" applyFont="1" applyFill="1" applyProtection="1">
      <protection hidden="1"/>
    </xf>
    <xf numFmtId="0" fontId="0" fillId="5" borderId="7" xfId="0" applyFill="1" applyBorder="1" applyAlignment="1" applyProtection="1">
      <alignment horizontal="center"/>
      <protection locked="0"/>
    </xf>
    <xf numFmtId="0" fontId="1" fillId="5" borderId="7" xfId="0" applyFont="1" applyFill="1" applyBorder="1" applyProtection="1">
      <protection locked="0"/>
    </xf>
    <xf numFmtId="49" fontId="0" fillId="5" borderId="7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6" borderId="7" xfId="1" applyFont="1" applyFill="1" applyBorder="1" applyAlignment="1" applyProtection="1">
      <alignment horizontal="center"/>
      <protection hidden="1"/>
    </xf>
    <xf numFmtId="0" fontId="25" fillId="4" borderId="7" xfId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11" fillId="0" borderId="0" xfId="1" applyFont="1" applyBorder="1" applyAlignment="1" applyProtection="1">
      <alignment horizontal="center" vertical="center" wrapText="1"/>
      <protection hidden="1"/>
    </xf>
    <xf numFmtId="0" fontId="11" fillId="0" borderId="0" xfId="1" applyFont="1" applyBorder="1" applyAlignment="1" applyProtection="1">
      <alignment horizontal="center" vertical="center"/>
      <protection hidden="1"/>
    </xf>
    <xf numFmtId="0" fontId="14" fillId="5" borderId="14" xfId="0" applyFont="1" applyFill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3" fillId="0" borderId="0" xfId="1" applyFont="1" applyProtection="1">
      <protection hidden="1"/>
    </xf>
    <xf numFmtId="0" fontId="11" fillId="6" borderId="7" xfId="1" applyFont="1" applyFill="1" applyBorder="1" applyAlignment="1" applyProtection="1">
      <alignment horizontal="center" vertical="center"/>
      <protection hidden="1"/>
    </xf>
    <xf numFmtId="0" fontId="11" fillId="13" borderId="7" xfId="1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4" borderId="0" xfId="0" applyFont="1" applyFill="1" applyAlignment="1" applyProtection="1">
      <alignment horizontal="center"/>
      <protection hidden="1"/>
    </xf>
    <xf numFmtId="164" fontId="0" fillId="4" borderId="0" xfId="0" applyNumberFormat="1" applyFill="1" applyProtection="1">
      <protection hidden="1"/>
    </xf>
    <xf numFmtId="165" fontId="0" fillId="4" borderId="0" xfId="2" applyNumberFormat="1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3" fillId="4" borderId="0" xfId="1" applyFont="1" applyFill="1" applyAlignment="1" applyProtection="1">
      <alignment horizontal="right"/>
      <protection hidden="1"/>
    </xf>
    <xf numFmtId="164" fontId="5" fillId="4" borderId="0" xfId="0" applyNumberFormat="1" applyFont="1" applyFill="1" applyProtection="1">
      <protection hidden="1"/>
    </xf>
    <xf numFmtId="0" fontId="12" fillId="4" borderId="0" xfId="0" applyFont="1" applyFill="1" applyAlignment="1" applyProtection="1">
      <alignment horizontal="center" wrapText="1"/>
      <protection hidden="1"/>
    </xf>
    <xf numFmtId="164" fontId="5" fillId="4" borderId="0" xfId="0" applyNumberFormat="1" applyFont="1" applyFill="1" applyAlignment="1" applyProtection="1">
      <alignment horizontal="center"/>
      <protection hidden="1"/>
    </xf>
    <xf numFmtId="0" fontId="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164" fontId="1" fillId="6" borderId="7" xfId="0" applyNumberFormat="1" applyFont="1" applyFill="1" applyBorder="1" applyAlignment="1" applyProtection="1">
      <alignment horizontal="center" vertical="center"/>
      <protection hidden="1"/>
    </xf>
    <xf numFmtId="164" fontId="1" fillId="4" borderId="7" xfId="0" applyNumberFormat="1" applyFont="1" applyFill="1" applyBorder="1" applyAlignment="1" applyProtection="1">
      <alignment horizontal="center" vertical="center"/>
      <protection hidden="1"/>
    </xf>
    <xf numFmtId="164" fontId="1" fillId="8" borderId="7" xfId="0" applyNumberFormat="1" applyFont="1" applyFill="1" applyBorder="1" applyAlignment="1" applyProtection="1">
      <alignment horizontal="center" vertical="center"/>
      <protection hidden="1"/>
    </xf>
    <xf numFmtId="165" fontId="1" fillId="8" borderId="7" xfId="2" applyNumberFormat="1" applyFont="1" applyFill="1" applyBorder="1" applyAlignment="1" applyProtection="1">
      <alignment horizontal="center" vertical="center"/>
      <protection hidden="1"/>
    </xf>
    <xf numFmtId="164" fontId="1" fillId="8" borderId="10" xfId="0" applyNumberFormat="1" applyFont="1" applyFill="1" applyBorder="1" applyAlignment="1" applyProtection="1">
      <alignment horizontal="center" vertical="center"/>
      <protection hidden="1"/>
    </xf>
    <xf numFmtId="165" fontId="21" fillId="8" borderId="12" xfId="2" applyNumberFormat="1" applyFont="1" applyFill="1" applyBorder="1" applyAlignment="1" applyProtection="1">
      <alignment horizontal="center" vertical="center" wrapText="1"/>
      <protection hidden="1"/>
    </xf>
    <xf numFmtId="164" fontId="1" fillId="8" borderId="12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" fillId="4" borderId="7" xfId="0" applyFont="1" applyFill="1" applyBorder="1" applyAlignment="1" applyProtection="1">
      <alignment horizontal="left"/>
      <protection hidden="1"/>
    </xf>
    <xf numFmtId="1" fontId="0" fillId="4" borderId="7" xfId="0" applyNumberFormat="1" applyFill="1" applyBorder="1" applyAlignment="1" applyProtection="1">
      <alignment horizontal="center"/>
      <protection hidden="1"/>
    </xf>
    <xf numFmtId="164" fontId="0" fillId="4" borderId="7" xfId="0" applyNumberFormat="1" applyFill="1" applyBorder="1" applyProtection="1">
      <protection hidden="1"/>
    </xf>
    <xf numFmtId="1" fontId="0" fillId="8" borderId="7" xfId="0" applyNumberFormat="1" applyFill="1" applyBorder="1" applyAlignment="1" applyProtection="1">
      <alignment horizontal="center"/>
      <protection hidden="1"/>
    </xf>
    <xf numFmtId="165" fontId="0" fillId="8" borderId="7" xfId="2" applyNumberFormat="1" applyFont="1" applyFill="1" applyBorder="1" applyAlignment="1" applyProtection="1">
      <alignment horizontal="center"/>
      <protection hidden="1"/>
    </xf>
    <xf numFmtId="165" fontId="0" fillId="8" borderId="9" xfId="2" applyNumberFormat="1" applyFont="1" applyFill="1" applyBorder="1" applyAlignment="1" applyProtection="1">
      <alignment horizontal="center"/>
      <protection hidden="1"/>
    </xf>
    <xf numFmtId="0" fontId="1" fillId="4" borderId="7" xfId="0" applyFont="1" applyFill="1" applyBorder="1" applyAlignment="1" applyProtection="1">
      <alignment horizontal="center"/>
      <protection hidden="1"/>
    </xf>
    <xf numFmtId="164" fontId="1" fillId="6" borderId="7" xfId="0" applyNumberFormat="1" applyFont="1" applyFill="1" applyBorder="1" applyProtection="1">
      <protection hidden="1"/>
    </xf>
    <xf numFmtId="164" fontId="1" fillId="4" borderId="7" xfId="0" applyNumberFormat="1" applyFont="1" applyFill="1" applyBorder="1" applyProtection="1">
      <protection hidden="1"/>
    </xf>
    <xf numFmtId="164" fontId="1" fillId="8" borderId="7" xfId="0" applyNumberFormat="1" applyFont="1" applyFill="1" applyBorder="1" applyProtection="1">
      <protection hidden="1"/>
    </xf>
    <xf numFmtId="165" fontId="1" fillId="8" borderId="7" xfId="2" applyNumberFormat="1" applyFont="1" applyFill="1" applyBorder="1" applyAlignment="1" applyProtection="1">
      <alignment horizontal="center"/>
      <protection hidden="1"/>
    </xf>
    <xf numFmtId="0" fontId="0" fillId="4" borderId="7" xfId="0" applyFill="1" applyBorder="1" applyProtection="1">
      <protection hidden="1"/>
    </xf>
    <xf numFmtId="164" fontId="0" fillId="6" borderId="7" xfId="0" applyNumberFormat="1" applyFill="1" applyBorder="1" applyProtection="1">
      <protection hidden="1"/>
    </xf>
    <xf numFmtId="164" fontId="0" fillId="8" borderId="7" xfId="0" applyNumberFormat="1" applyFill="1" applyBorder="1" applyProtection="1">
      <protection hidden="1"/>
    </xf>
    <xf numFmtId="0" fontId="5" fillId="4" borderId="7" xfId="0" applyFont="1" applyFill="1" applyBorder="1" applyAlignment="1" applyProtection="1">
      <alignment horizontal="right"/>
      <protection hidden="1"/>
    </xf>
    <xf numFmtId="164" fontId="5" fillId="8" borderId="7" xfId="0" applyNumberFormat="1" applyFont="1" applyFill="1" applyBorder="1" applyProtection="1">
      <protection hidden="1"/>
    </xf>
    <xf numFmtId="165" fontId="5" fillId="8" borderId="7" xfId="2" applyNumberFormat="1" applyFont="1" applyFill="1" applyBorder="1" applyAlignment="1" applyProtection="1">
      <alignment horizontal="center"/>
      <protection hidden="1"/>
    </xf>
    <xf numFmtId="0" fontId="1" fillId="4" borderId="7" xfId="0" applyFont="1" applyFill="1" applyBorder="1" applyAlignment="1" applyProtection="1">
      <alignment horizontal="right"/>
      <protection hidden="1"/>
    </xf>
    <xf numFmtId="0" fontId="1" fillId="4" borderId="7" xfId="0" applyFont="1" applyFill="1" applyBorder="1" applyProtection="1">
      <protection hidden="1"/>
    </xf>
    <xf numFmtId="165" fontId="0" fillId="4" borderId="7" xfId="2" applyNumberFormat="1" applyFont="1" applyFill="1" applyBorder="1" applyAlignment="1" applyProtection="1">
      <alignment horizontal="center"/>
      <protection hidden="1"/>
    </xf>
    <xf numFmtId="165" fontId="1" fillId="4" borderId="7" xfId="2" applyNumberFormat="1" applyFont="1" applyFill="1" applyBorder="1" applyAlignment="1" applyProtection="1">
      <alignment horizontal="center"/>
      <protection hidden="1"/>
    </xf>
    <xf numFmtId="1" fontId="9" fillId="4" borderId="0" xfId="0" applyNumberFormat="1" applyFont="1" applyFill="1" applyAlignment="1" applyProtection="1">
      <alignment horizontal="center" textRotation="90"/>
      <protection hidden="1"/>
    </xf>
    <xf numFmtId="1" fontId="17" fillId="2" borderId="0" xfId="0" applyNumberFormat="1" applyFont="1" applyFill="1" applyAlignment="1" applyProtection="1">
      <alignment horizontal="center"/>
      <protection hidden="1"/>
    </xf>
    <xf numFmtId="1" fontId="8" fillId="2" borderId="0" xfId="0" applyNumberFormat="1" applyFont="1" applyFill="1" applyAlignment="1" applyProtection="1">
      <alignment horizontal="center"/>
      <protection hidden="1"/>
    </xf>
    <xf numFmtId="1" fontId="9" fillId="2" borderId="0" xfId="2" applyNumberFormat="1" applyFont="1" applyFill="1" applyBorder="1" applyAlignment="1" applyProtection="1">
      <alignment horizontal="center"/>
      <protection hidden="1"/>
    </xf>
    <xf numFmtId="1" fontId="8" fillId="2" borderId="0" xfId="2" applyNumberFormat="1" applyFont="1" applyFill="1" applyBorder="1" applyAlignment="1" applyProtection="1">
      <alignment horizontal="center"/>
      <protection hidden="1"/>
    </xf>
    <xf numFmtId="1" fontId="9" fillId="4" borderId="0" xfId="0" applyNumberFormat="1" applyFont="1" applyFill="1" applyAlignment="1" applyProtection="1">
      <alignment horizontal="center"/>
      <protection hidden="1"/>
    </xf>
    <xf numFmtId="1" fontId="17" fillId="4" borderId="0" xfId="0" applyNumberFormat="1" applyFont="1" applyFill="1" applyAlignment="1" applyProtection="1">
      <alignment horizontal="center"/>
      <protection hidden="1"/>
    </xf>
    <xf numFmtId="1" fontId="8" fillId="4" borderId="0" xfId="0" applyNumberFormat="1" applyFont="1" applyFill="1" applyAlignment="1" applyProtection="1">
      <alignment horizontal="center"/>
      <protection hidden="1"/>
    </xf>
    <xf numFmtId="1" fontId="9" fillId="4" borderId="0" xfId="2" applyNumberFormat="1" applyFont="1" applyFill="1" applyBorder="1" applyAlignment="1" applyProtection="1">
      <alignment horizontal="center"/>
      <protection hidden="1"/>
    </xf>
    <xf numFmtId="1" fontId="8" fillId="4" borderId="0" xfId="2" applyNumberFormat="1" applyFont="1" applyFill="1" applyBorder="1" applyAlignment="1" applyProtection="1">
      <alignment horizontal="center"/>
      <protection hidden="1"/>
    </xf>
    <xf numFmtId="0" fontId="29" fillId="2" borderId="7" xfId="1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29" fillId="4" borderId="7" xfId="1" applyFont="1" applyFill="1" applyBorder="1" applyAlignment="1" applyProtection="1">
      <alignment horizontal="center"/>
      <protection hidden="1"/>
    </xf>
    <xf numFmtId="1" fontId="1" fillId="4" borderId="7" xfId="0" applyNumberFormat="1" applyFont="1" applyFill="1" applyBorder="1" applyAlignment="1" applyProtection="1">
      <alignment vertical="center"/>
      <protection hidden="1"/>
    </xf>
    <xf numFmtId="164" fontId="0" fillId="6" borderId="0" xfId="0" applyNumberFormat="1" applyFill="1" applyProtection="1">
      <protection hidden="1"/>
    </xf>
    <xf numFmtId="1" fontId="0" fillId="4" borderId="7" xfId="0" applyNumberFormat="1" applyFill="1" applyBorder="1" applyAlignment="1" applyProtection="1">
      <alignment horizontal="right"/>
      <protection hidden="1"/>
    </xf>
    <xf numFmtId="1" fontId="0" fillId="6" borderId="7" xfId="0" applyNumberFormat="1" applyFill="1" applyBorder="1" applyAlignment="1" applyProtection="1">
      <alignment horizontal="center"/>
      <protection hidden="1"/>
    </xf>
    <xf numFmtId="1" fontId="0" fillId="4" borderId="7" xfId="0" applyNumberFormat="1" applyFill="1" applyBorder="1" applyAlignment="1" applyProtection="1">
      <alignment horizontal="right" vertical="center" wrapText="1"/>
      <protection hidden="1"/>
    </xf>
    <xf numFmtId="1" fontId="12" fillId="4" borderId="13" xfId="0" applyNumberFormat="1" applyFont="1" applyFill="1" applyBorder="1" applyAlignment="1" applyProtection="1">
      <alignment horizontal="right" vertical="center" wrapText="1"/>
      <protection hidden="1"/>
    </xf>
    <xf numFmtId="9" fontId="1" fillId="6" borderId="12" xfId="2" applyFont="1" applyFill="1" applyBorder="1" applyAlignment="1" applyProtection="1">
      <alignment horizontal="center"/>
      <protection hidden="1"/>
    </xf>
    <xf numFmtId="9" fontId="1" fillId="6" borderId="7" xfId="2" applyFont="1" applyFill="1" applyBorder="1" applyAlignment="1" applyProtection="1">
      <alignment horizontal="center"/>
      <protection hidden="1"/>
    </xf>
    <xf numFmtId="9" fontId="0" fillId="6" borderId="7" xfId="2" applyFont="1" applyFill="1" applyBorder="1" applyAlignment="1" applyProtection="1">
      <alignment horizontal="center"/>
      <protection hidden="1"/>
    </xf>
    <xf numFmtId="9" fontId="1" fillId="4" borderId="12" xfId="2" applyFont="1" applyFill="1" applyBorder="1" applyAlignment="1" applyProtection="1">
      <alignment horizontal="center"/>
      <protection hidden="1"/>
    </xf>
    <xf numFmtId="9" fontId="1" fillId="4" borderId="7" xfId="2" applyFont="1" applyFill="1" applyBorder="1" applyAlignment="1" applyProtection="1">
      <alignment horizontal="center"/>
      <protection hidden="1"/>
    </xf>
    <xf numFmtId="9" fontId="0" fillId="4" borderId="7" xfId="2" applyFont="1" applyFill="1" applyBorder="1" applyAlignment="1" applyProtection="1">
      <alignment horizontal="center"/>
      <protection hidden="1"/>
    </xf>
    <xf numFmtId="0" fontId="1" fillId="4" borderId="7" xfId="0" applyFont="1" applyFill="1" applyBorder="1" applyAlignment="1" applyProtection="1">
      <alignment vertical="center"/>
      <protection hidden="1"/>
    </xf>
    <xf numFmtId="164" fontId="1" fillId="6" borderId="12" xfId="0" applyNumberFormat="1" applyFont="1" applyFill="1" applyBorder="1" applyProtection="1">
      <protection hidden="1"/>
    </xf>
    <xf numFmtId="164" fontId="1" fillId="6" borderId="7" xfId="2" applyNumberFormat="1" applyFont="1" applyFill="1" applyBorder="1" applyAlignment="1" applyProtection="1">
      <alignment horizontal="center"/>
      <protection hidden="1"/>
    </xf>
    <xf numFmtId="164" fontId="1" fillId="4" borderId="12" xfId="0" applyNumberFormat="1" applyFont="1" applyFill="1" applyBorder="1" applyProtection="1">
      <protection hidden="1"/>
    </xf>
    <xf numFmtId="164" fontId="1" fillId="4" borderId="7" xfId="2" applyNumberFormat="1" applyFont="1" applyFill="1" applyBorder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right" vertical="center" wrapText="1"/>
      <protection hidden="1"/>
    </xf>
    <xf numFmtId="0" fontId="1" fillId="4" borderId="7" xfId="0" applyFont="1" applyFill="1" applyBorder="1" applyAlignment="1" applyProtection="1">
      <alignment vertical="center" wrapText="1"/>
      <protection hidden="1"/>
    </xf>
    <xf numFmtId="164" fontId="1" fillId="6" borderId="12" xfId="0" applyNumberFormat="1" applyFont="1" applyFill="1" applyBorder="1" applyAlignment="1" applyProtection="1">
      <alignment vertical="center"/>
      <protection hidden="1"/>
    </xf>
    <xf numFmtId="164" fontId="1" fillId="6" borderId="7" xfId="0" applyNumberFormat="1" applyFont="1" applyFill="1" applyBorder="1" applyAlignment="1" applyProtection="1">
      <alignment vertical="center"/>
      <protection hidden="1"/>
    </xf>
    <xf numFmtId="164" fontId="1" fillId="6" borderId="7" xfId="2" applyNumberFormat="1" applyFont="1" applyFill="1" applyBorder="1" applyAlignment="1" applyProtection="1">
      <alignment horizontal="center" vertical="center"/>
      <protection hidden="1"/>
    </xf>
    <xf numFmtId="164" fontId="1" fillId="4" borderId="12" xfId="0" applyNumberFormat="1" applyFont="1" applyFill="1" applyBorder="1" applyAlignment="1" applyProtection="1">
      <alignment vertical="center"/>
      <protection hidden="1"/>
    </xf>
    <xf numFmtId="164" fontId="1" fillId="4" borderId="7" xfId="0" applyNumberFormat="1" applyFont="1" applyFill="1" applyBorder="1" applyAlignment="1" applyProtection="1">
      <alignment vertical="center"/>
      <protection hidden="1"/>
    </xf>
    <xf numFmtId="164" fontId="1" fillId="4" borderId="7" xfId="2" applyNumberFormat="1" applyFont="1" applyFill="1" applyBorder="1" applyAlignment="1" applyProtection="1">
      <alignment horizontal="center" vertical="center"/>
      <protection hidden="1"/>
    </xf>
    <xf numFmtId="164" fontId="1" fillId="4" borderId="0" xfId="0" applyNumberFormat="1" applyFont="1" applyFill="1" applyProtection="1">
      <protection hidden="1"/>
    </xf>
    <xf numFmtId="164" fontId="1" fillId="4" borderId="0" xfId="2" applyNumberFormat="1" applyFont="1" applyFill="1" applyBorder="1" applyAlignment="1" applyProtection="1">
      <alignment horizontal="center" vertical="center"/>
      <protection hidden="1"/>
    </xf>
    <xf numFmtId="0" fontId="30" fillId="4" borderId="0" xfId="1" applyFont="1" applyFill="1" applyAlignment="1" applyProtection="1">
      <alignment horizontal="center"/>
      <protection hidden="1"/>
    </xf>
    <xf numFmtId="164" fontId="0" fillId="5" borderId="7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164" fontId="1" fillId="8" borderId="1" xfId="0" applyNumberFormat="1" applyFont="1" applyFill="1" applyBorder="1" applyAlignment="1" applyProtection="1">
      <alignment horizontal="center" vertical="center"/>
      <protection hidden="1"/>
    </xf>
    <xf numFmtId="0" fontId="12" fillId="8" borderId="7" xfId="0" applyFont="1" applyFill="1" applyBorder="1" applyProtection="1">
      <protection hidden="1"/>
    </xf>
    <xf numFmtId="165" fontId="7" fillId="8" borderId="7" xfId="2" applyNumberFormat="1" applyFont="1" applyFill="1" applyBorder="1" applyAlignment="1" applyProtection="1">
      <alignment horizontal="center"/>
      <protection hidden="1"/>
    </xf>
    <xf numFmtId="0" fontId="12" fillId="8" borderId="7" xfId="0" applyFont="1" applyFill="1" applyBorder="1" applyAlignment="1" applyProtection="1">
      <alignment horizontal="left"/>
      <protection hidden="1"/>
    </xf>
    <xf numFmtId="0" fontId="0" fillId="4" borderId="13" xfId="0" applyFill="1" applyBorder="1" applyAlignment="1" applyProtection="1">
      <alignment textRotation="90"/>
      <protection hidden="1"/>
    </xf>
    <xf numFmtId="0" fontId="12" fillId="4" borderId="0" xfId="0" applyFont="1" applyFill="1" applyProtection="1">
      <protection hidden="1"/>
    </xf>
    <xf numFmtId="0" fontId="12" fillId="4" borderId="7" xfId="0" applyFont="1" applyFill="1" applyBorder="1" applyAlignment="1" applyProtection="1">
      <alignment horizontal="right"/>
      <protection hidden="1"/>
    </xf>
    <xf numFmtId="164" fontId="12" fillId="8" borderId="7" xfId="0" applyNumberFormat="1" applyFont="1" applyFill="1" applyBorder="1" applyProtection="1">
      <protection hidden="1"/>
    </xf>
    <xf numFmtId="165" fontId="12" fillId="8" borderId="7" xfId="2" applyNumberFormat="1" applyFont="1" applyFill="1" applyBorder="1" applyAlignment="1" applyProtection="1">
      <alignment horizontal="center"/>
      <protection hidden="1"/>
    </xf>
    <xf numFmtId="1" fontId="8" fillId="4" borderId="0" xfId="2" applyNumberFormat="1" applyFont="1" applyFill="1" applyAlignment="1" applyProtection="1">
      <alignment horizontal="center"/>
      <protection hidden="1"/>
    </xf>
    <xf numFmtId="1" fontId="8" fillId="4" borderId="7" xfId="0" applyNumberFormat="1" applyFont="1" applyFill="1" applyBorder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164" fontId="12" fillId="6" borderId="7" xfId="0" applyNumberFormat="1" applyFont="1" applyFill="1" applyBorder="1" applyProtection="1">
      <protection hidden="1"/>
    </xf>
    <xf numFmtId="164" fontId="12" fillId="4" borderId="7" xfId="0" applyNumberFormat="1" applyFont="1" applyFill="1" applyBorder="1" applyProtection="1">
      <protection hidden="1"/>
    </xf>
    <xf numFmtId="164" fontId="1" fillId="8" borderId="4" xfId="0" applyNumberFormat="1" applyFont="1" applyFill="1" applyBorder="1" applyAlignment="1" applyProtection="1">
      <alignment horizontal="center" vertical="center"/>
      <protection hidden="1"/>
    </xf>
    <xf numFmtId="164" fontId="1" fillId="8" borderId="4" xfId="0" applyNumberFormat="1" applyFont="1" applyFill="1" applyBorder="1" applyAlignment="1" applyProtection="1">
      <alignment vertical="center"/>
      <protection hidden="1"/>
    </xf>
    <xf numFmtId="164" fontId="1" fillId="8" borderId="6" xfId="0" applyNumberFormat="1" applyFont="1" applyFill="1" applyBorder="1" applyAlignment="1" applyProtection="1">
      <alignment vertical="center"/>
      <protection hidden="1"/>
    </xf>
    <xf numFmtId="164" fontId="1" fillId="8" borderId="8" xfId="0" applyNumberFormat="1" applyFont="1" applyFill="1" applyBorder="1" applyAlignment="1" applyProtection="1">
      <alignment horizontal="center" vertical="center"/>
      <protection hidden="1"/>
    </xf>
    <xf numFmtId="164" fontId="1" fillId="8" borderId="9" xfId="0" applyNumberFormat="1" applyFont="1" applyFill="1" applyBorder="1" applyAlignment="1" applyProtection="1">
      <alignment vertical="center"/>
      <protection hidden="1"/>
    </xf>
    <xf numFmtId="164" fontId="21" fillId="8" borderId="3" xfId="0" applyNumberFormat="1" applyFont="1" applyFill="1" applyBorder="1" applyAlignment="1" applyProtection="1">
      <alignment horizontal="center" vertical="center" wrapText="1"/>
      <protection hidden="1"/>
    </xf>
    <xf numFmtId="164" fontId="21" fillId="8" borderId="6" xfId="0" applyNumberFormat="1" applyFont="1" applyFill="1" applyBorder="1" applyAlignment="1" applyProtection="1">
      <alignment horizontal="center" vertical="center" wrapText="1"/>
      <protection hidden="1"/>
    </xf>
    <xf numFmtId="165" fontId="5" fillId="4" borderId="0" xfId="2" applyNumberFormat="1" applyFont="1" applyFill="1" applyAlignment="1" applyProtection="1">
      <alignment horizontal="center"/>
      <protection hidden="1"/>
    </xf>
    <xf numFmtId="165" fontId="22" fillId="8" borderId="12" xfId="2" applyNumberFormat="1" applyFont="1" applyFill="1" applyBorder="1" applyAlignment="1" applyProtection="1">
      <alignment horizontal="center" vertical="center" wrapText="1"/>
      <protection hidden="1"/>
    </xf>
    <xf numFmtId="165" fontId="1" fillId="8" borderId="7" xfId="2" applyNumberFormat="1" applyFont="1" applyFill="1" applyBorder="1" applyAlignment="1" applyProtection="1">
      <alignment horizontal="right"/>
      <protection hidden="1"/>
    </xf>
    <xf numFmtId="165" fontId="1" fillId="8" borderId="9" xfId="2" applyNumberFormat="1" applyFont="1" applyFill="1" applyBorder="1" applyAlignment="1" applyProtection="1">
      <alignment horizontal="center"/>
      <protection hidden="1"/>
    </xf>
    <xf numFmtId="165" fontId="11" fillId="8" borderId="7" xfId="2" applyNumberFormat="1" applyFont="1" applyFill="1" applyBorder="1" applyAlignment="1" applyProtection="1">
      <alignment horizontal="right"/>
      <protection hidden="1"/>
    </xf>
    <xf numFmtId="0" fontId="8" fillId="4" borderId="0" xfId="0" applyFont="1" applyFill="1" applyProtection="1">
      <protection hidden="1"/>
    </xf>
    <xf numFmtId="165" fontId="6" fillId="8" borderId="7" xfId="2" applyNumberFormat="1" applyFont="1" applyFill="1" applyBorder="1" applyAlignment="1" applyProtection="1">
      <alignment horizontal="left"/>
      <protection hidden="1"/>
    </xf>
    <xf numFmtId="164" fontId="0" fillId="10" borderId="7" xfId="0" applyNumberFormat="1" applyFill="1" applyBorder="1" applyProtection="1">
      <protection hidden="1"/>
    </xf>
    <xf numFmtId="0" fontId="10" fillId="4" borderId="7" xfId="0" applyFont="1" applyFill="1" applyBorder="1" applyProtection="1">
      <protection hidden="1"/>
    </xf>
    <xf numFmtId="0" fontId="11" fillId="4" borderId="7" xfId="0" applyFont="1" applyFill="1" applyBorder="1" applyAlignment="1" applyProtection="1">
      <alignment horizontal="right"/>
      <protection hidden="1"/>
    </xf>
    <xf numFmtId="164" fontId="5" fillId="10" borderId="7" xfId="0" applyNumberFormat="1" applyFont="1" applyFill="1" applyBorder="1" applyProtection="1">
      <protection hidden="1"/>
    </xf>
    <xf numFmtId="0" fontId="11" fillId="4" borderId="7" xfId="0" applyFont="1" applyFill="1" applyBorder="1" applyProtection="1">
      <protection hidden="1"/>
    </xf>
    <xf numFmtId="164" fontId="5" fillId="6" borderId="7" xfId="0" applyNumberFormat="1" applyFont="1" applyFill="1" applyBorder="1" applyProtection="1">
      <protection hidden="1"/>
    </xf>
    <xf numFmtId="164" fontId="5" fillId="4" borderId="7" xfId="0" applyNumberFormat="1" applyFont="1" applyFill="1" applyBorder="1" applyProtection="1">
      <protection hidden="1"/>
    </xf>
    <xf numFmtId="165" fontId="13" fillId="8" borderId="7" xfId="2" applyNumberFormat="1" applyFont="1" applyFill="1" applyBorder="1" applyAlignment="1" applyProtection="1">
      <alignment horizontal="right"/>
      <protection hidden="1"/>
    </xf>
    <xf numFmtId="165" fontId="14" fillId="8" borderId="7" xfId="2" applyNumberFormat="1" applyFont="1" applyFill="1" applyBorder="1" applyAlignment="1" applyProtection="1">
      <alignment horizontal="right"/>
      <protection hidden="1"/>
    </xf>
    <xf numFmtId="165" fontId="1" fillId="8" borderId="7" xfId="2" applyNumberFormat="1" applyFont="1" applyFill="1" applyBorder="1" applyAlignment="1" applyProtection="1">
      <alignment horizontal="left"/>
      <protection hidden="1"/>
    </xf>
    <xf numFmtId="165" fontId="1" fillId="11" borderId="7" xfId="2" applyNumberFormat="1" applyFont="1" applyFill="1" applyBorder="1" applyAlignment="1" applyProtection="1">
      <alignment horizontal="left"/>
      <protection hidden="1"/>
    </xf>
    <xf numFmtId="0" fontId="12" fillId="4" borderId="7" xfId="0" applyFont="1" applyFill="1" applyBorder="1" applyProtection="1">
      <protection hidden="1"/>
    </xf>
    <xf numFmtId="0" fontId="1" fillId="3" borderId="7" xfId="0" applyFont="1" applyFill="1" applyBorder="1" applyProtection="1">
      <protection hidden="1"/>
    </xf>
    <xf numFmtId="0" fontId="43" fillId="4" borderId="0" xfId="1" applyFont="1" applyFill="1" applyAlignment="1" applyProtection="1">
      <alignment horizontal="center"/>
      <protection hidden="1"/>
    </xf>
    <xf numFmtId="0" fontId="1" fillId="4" borderId="7" xfId="0" applyFont="1" applyFill="1" applyBorder="1" applyAlignment="1" applyProtection="1">
      <alignment horizontal="left" vertical="center"/>
      <protection hidden="1"/>
    </xf>
    <xf numFmtId="164" fontId="1" fillId="8" borderId="7" xfId="0" applyNumberFormat="1" applyFont="1" applyFill="1" applyBorder="1" applyAlignment="1" applyProtection="1">
      <alignment vertical="center"/>
      <protection hidden="1"/>
    </xf>
    <xf numFmtId="165" fontId="1" fillId="8" borderId="9" xfId="2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11" fillId="4" borderId="7" xfId="0" applyFont="1" applyFill="1" applyBorder="1" applyAlignment="1" applyProtection="1">
      <alignment horizontal="left"/>
      <protection hidden="1"/>
    </xf>
    <xf numFmtId="0" fontId="1" fillId="4" borderId="13" xfId="0" applyFont="1" applyFill="1" applyBorder="1" applyAlignment="1" applyProtection="1">
      <alignment textRotation="90"/>
      <protection hidden="1"/>
    </xf>
    <xf numFmtId="0" fontId="0" fillId="0" borderId="7" xfId="0" applyBorder="1" applyProtection="1">
      <protection hidden="1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12" fillId="0" borderId="0" xfId="0" applyFont="1" applyProtection="1">
      <protection hidden="1"/>
    </xf>
    <xf numFmtId="0" fontId="3" fillId="0" borderId="7" xfId="1" applyFont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2" fillId="0" borderId="7" xfId="0" applyFont="1" applyBorder="1" applyAlignment="1" applyProtection="1">
      <alignment horizontal="center"/>
      <protection hidden="1"/>
    </xf>
    <xf numFmtId="164" fontId="22" fillId="0" borderId="7" xfId="0" applyNumberFormat="1" applyFont="1" applyBorder="1" applyAlignment="1" applyProtection="1">
      <alignment horizontal="center"/>
      <protection hidden="1"/>
    </xf>
    <xf numFmtId="49" fontId="31" fillId="0" borderId="7" xfId="0" applyNumberFormat="1" applyFont="1" applyBorder="1" applyProtection="1">
      <protection hidden="1"/>
    </xf>
    <xf numFmtId="164" fontId="31" fillId="0" borderId="7" xfId="0" applyNumberFormat="1" applyFont="1" applyBorder="1" applyProtection="1">
      <protection hidden="1"/>
    </xf>
    <xf numFmtId="1" fontId="31" fillId="0" borderId="7" xfId="0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9" fontId="31" fillId="0" borderId="7" xfId="0" applyNumberFormat="1" applyFont="1" applyBorder="1" applyAlignment="1" applyProtection="1">
      <alignment horizontal="center"/>
      <protection hidden="1"/>
    </xf>
    <xf numFmtId="164" fontId="31" fillId="0" borderId="7" xfId="0" applyNumberFormat="1" applyFont="1" applyBorder="1" applyAlignment="1" applyProtection="1">
      <alignment horizontal="center" vertical="center"/>
      <protection hidden="1"/>
    </xf>
    <xf numFmtId="164" fontId="31" fillId="0" borderId="7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37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33" fillId="0" borderId="7" xfId="0" applyFont="1" applyBorder="1" applyAlignment="1" applyProtection="1">
      <alignment horizontal="center"/>
      <protection hidden="1"/>
    </xf>
    <xf numFmtId="164" fontId="33" fillId="0" borderId="7" xfId="0" applyNumberFormat="1" applyFont="1" applyBorder="1" applyAlignment="1" applyProtection="1">
      <alignment horizontal="center"/>
      <protection hidden="1"/>
    </xf>
    <xf numFmtId="49" fontId="34" fillId="0" borderId="7" xfId="0" applyNumberFormat="1" applyFont="1" applyBorder="1" applyProtection="1">
      <protection hidden="1"/>
    </xf>
    <xf numFmtId="164" fontId="34" fillId="0" borderId="7" xfId="0" applyNumberFormat="1" applyFont="1" applyBorder="1" applyProtection="1">
      <protection hidden="1"/>
    </xf>
    <xf numFmtId="0" fontId="31" fillId="0" borderId="7" xfId="0" applyFont="1" applyBorder="1" applyProtection="1">
      <protection hidden="1"/>
    </xf>
    <xf numFmtId="164" fontId="9" fillId="0" borderId="0" xfId="0" applyNumberFormat="1" applyFont="1" applyProtection="1">
      <protection hidden="1"/>
    </xf>
    <xf numFmtId="0" fontId="11" fillId="0" borderId="0" xfId="1" applyFont="1" applyProtection="1">
      <protection hidden="1"/>
    </xf>
    <xf numFmtId="0" fontId="13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hidden="1"/>
    </xf>
    <xf numFmtId="164" fontId="33" fillId="0" borderId="0" xfId="0" applyNumberFormat="1" applyFont="1" applyAlignment="1" applyProtection="1">
      <alignment horizontal="center"/>
      <protection hidden="1"/>
    </xf>
    <xf numFmtId="49" fontId="34" fillId="0" borderId="0" xfId="0" applyNumberFormat="1" applyFont="1" applyProtection="1">
      <protection hidden="1"/>
    </xf>
    <xf numFmtId="164" fontId="34" fillId="0" borderId="0" xfId="0" applyNumberFormat="1" applyFont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49" fontId="34" fillId="0" borderId="2" xfId="0" applyNumberFormat="1" applyFont="1" applyBorder="1" applyProtection="1">
      <protection hidden="1"/>
    </xf>
    <xf numFmtId="164" fontId="34" fillId="0" borderId="3" xfId="0" applyNumberFormat="1" applyFont="1" applyBorder="1" applyProtection="1">
      <protection hidden="1"/>
    </xf>
    <xf numFmtId="0" fontId="0" fillId="0" borderId="14" xfId="0" applyBorder="1" applyProtection="1">
      <protection hidden="1"/>
    </xf>
    <xf numFmtId="164" fontId="34" fillId="0" borderId="13" xfId="0" applyNumberFormat="1" applyFont="1" applyBorder="1" applyProtection="1">
      <protection hidden="1"/>
    </xf>
    <xf numFmtId="0" fontId="37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49" fontId="34" fillId="0" borderId="5" xfId="0" applyNumberFormat="1" applyFont="1" applyBorder="1" applyProtection="1">
      <protection hidden="1"/>
    </xf>
    <xf numFmtId="164" fontId="34" fillId="0" borderId="6" xfId="0" applyNumberFormat="1" applyFont="1" applyBorder="1" applyProtection="1">
      <protection hidden="1"/>
    </xf>
    <xf numFmtId="164" fontId="34" fillId="0" borderId="2" xfId="0" applyNumberFormat="1" applyFon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13" xfId="0" applyBorder="1" applyProtection="1">
      <protection hidden="1"/>
    </xf>
    <xf numFmtId="9" fontId="13" fillId="0" borderId="7" xfId="2" applyFont="1" applyBorder="1" applyAlignment="1" applyProtection="1">
      <alignment horizontal="center"/>
      <protection hidden="1"/>
    </xf>
    <xf numFmtId="9" fontId="14" fillId="0" borderId="7" xfId="2" applyFont="1" applyBorder="1" applyAlignment="1" applyProtection="1">
      <alignment horizontal="center"/>
      <protection hidden="1"/>
    </xf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9" fontId="0" fillId="0" borderId="0" xfId="2" applyFont="1" applyBorder="1" applyProtection="1">
      <protection hidden="1"/>
    </xf>
    <xf numFmtId="0" fontId="14" fillId="0" borderId="0" xfId="0" applyFont="1" applyProtection="1">
      <protection hidden="1"/>
    </xf>
    <xf numFmtId="0" fontId="0" fillId="0" borderId="4" xfId="0" applyBorder="1" applyProtection="1">
      <protection hidden="1"/>
    </xf>
    <xf numFmtId="0" fontId="37" fillId="0" borderId="5" xfId="0" applyFont="1" applyBorder="1" applyProtection="1">
      <protection hidden="1"/>
    </xf>
    <xf numFmtId="0" fontId="0" fillId="0" borderId="6" xfId="0" applyBorder="1" applyProtection="1">
      <protection hidden="1"/>
    </xf>
    <xf numFmtId="0" fontId="1" fillId="0" borderId="14" xfId="0" applyFont="1" applyBorder="1" applyProtection="1">
      <protection hidden="1"/>
    </xf>
    <xf numFmtId="9" fontId="1" fillId="0" borderId="0" xfId="2" applyFont="1" applyBorder="1" applyAlignment="1" applyProtection="1">
      <protection hidden="1"/>
    </xf>
    <xf numFmtId="0" fontId="1" fillId="0" borderId="13" xfId="0" applyFont="1" applyBorder="1" applyProtection="1">
      <protection hidden="1"/>
    </xf>
    <xf numFmtId="0" fontId="11" fillId="15" borderId="7" xfId="1" applyFont="1" applyFill="1" applyBorder="1" applyAlignment="1" applyProtection="1">
      <alignment horizontal="center"/>
      <protection hidden="1"/>
    </xf>
    <xf numFmtId="164" fontId="6" fillId="4" borderId="0" xfId="0" applyNumberFormat="1" applyFont="1" applyFill="1" applyAlignment="1" applyProtection="1">
      <alignment horizontal="center"/>
      <protection hidden="1"/>
    </xf>
    <xf numFmtId="164" fontId="13" fillId="4" borderId="0" xfId="0" applyNumberFormat="1" applyFont="1" applyFill="1" applyAlignment="1" applyProtection="1">
      <alignment horizontal="center"/>
      <protection hidden="1"/>
    </xf>
    <xf numFmtId="164" fontId="42" fillId="4" borderId="0" xfId="0" applyNumberFormat="1" applyFont="1" applyFill="1" applyAlignment="1" applyProtection="1">
      <alignment horizontal="left"/>
      <protection hidden="1"/>
    </xf>
    <xf numFmtId="164" fontId="5" fillId="4" borderId="5" xfId="0" applyNumberFormat="1" applyFont="1" applyFill="1" applyBorder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center"/>
      <protection hidden="1"/>
    </xf>
    <xf numFmtId="164" fontId="22" fillId="7" borderId="1" xfId="0" applyNumberFormat="1" applyFont="1" applyFill="1" applyBorder="1" applyAlignment="1" applyProtection="1">
      <alignment horizontal="center"/>
      <protection hidden="1"/>
    </xf>
    <xf numFmtId="164" fontId="22" fillId="4" borderId="1" xfId="0" applyNumberFormat="1" applyFont="1" applyFill="1" applyBorder="1" applyAlignment="1" applyProtection="1">
      <alignment horizontal="center"/>
      <protection hidden="1"/>
    </xf>
    <xf numFmtId="164" fontId="1" fillId="8" borderId="7" xfId="0" applyNumberFormat="1" applyFont="1" applyFill="1" applyBorder="1" applyAlignment="1" applyProtection="1">
      <alignment horizontal="center"/>
      <protection hidden="1"/>
    </xf>
    <xf numFmtId="164" fontId="1" fillId="6" borderId="10" xfId="0" applyNumberFormat="1" applyFont="1" applyFill="1" applyBorder="1" applyAlignment="1" applyProtection="1">
      <alignment horizontal="center" vertical="center"/>
      <protection hidden="1"/>
    </xf>
    <xf numFmtId="164" fontId="14" fillId="6" borderId="8" xfId="0" applyNumberFormat="1" applyFont="1" applyFill="1" applyBorder="1" applyAlignment="1" applyProtection="1">
      <alignment horizontal="center" vertical="center"/>
      <protection hidden="1"/>
    </xf>
    <xf numFmtId="164" fontId="1" fillId="4" borderId="3" xfId="0" applyNumberFormat="1" applyFont="1" applyFill="1" applyBorder="1" applyAlignment="1" applyProtection="1">
      <alignment horizontal="center" vertical="center"/>
      <protection hidden="1"/>
    </xf>
    <xf numFmtId="164" fontId="14" fillId="4" borderId="8" xfId="0" applyNumberFormat="1" applyFont="1" applyFill="1" applyBorder="1" applyAlignment="1" applyProtection="1">
      <alignment horizontal="center" vertical="center"/>
      <protection hidden="1"/>
    </xf>
    <xf numFmtId="164" fontId="14" fillId="6" borderId="7" xfId="0" applyNumberFormat="1" applyFont="1" applyFill="1" applyBorder="1" applyAlignment="1" applyProtection="1">
      <alignment horizontal="center" vertical="center"/>
      <protection hidden="1"/>
    </xf>
    <xf numFmtId="164" fontId="14" fillId="4" borderId="7" xfId="0" applyNumberFormat="1" applyFont="1" applyFill="1" applyBorder="1" applyAlignment="1" applyProtection="1">
      <alignment horizontal="center" vertical="center"/>
      <protection hidden="1"/>
    </xf>
    <xf numFmtId="0" fontId="1" fillId="4" borderId="7" xfId="0" applyFont="1" applyFill="1" applyBorder="1" applyAlignment="1" applyProtection="1">
      <alignment horizontal="right" vertical="center"/>
      <protection hidden="1"/>
    </xf>
    <xf numFmtId="164" fontId="13" fillId="6" borderId="20" xfId="0" applyNumberFormat="1" applyFont="1" applyFill="1" applyBorder="1" applyAlignment="1" applyProtection="1">
      <alignment horizontal="center"/>
      <protection hidden="1"/>
    </xf>
    <xf numFmtId="164" fontId="0" fillId="4" borderId="3" xfId="0" applyNumberFormat="1" applyFill="1" applyBorder="1" applyProtection="1">
      <protection hidden="1"/>
    </xf>
    <xf numFmtId="164" fontId="13" fillId="4" borderId="8" xfId="0" applyNumberFormat="1" applyFont="1" applyFill="1" applyBorder="1" applyAlignment="1" applyProtection="1">
      <alignment horizontal="center"/>
      <protection hidden="1"/>
    </xf>
    <xf numFmtId="164" fontId="0" fillId="4" borderId="8" xfId="0" applyNumberFormat="1" applyFill="1" applyBorder="1" applyProtection="1">
      <protection hidden="1"/>
    </xf>
    <xf numFmtId="164" fontId="0" fillId="10" borderId="8" xfId="0" applyNumberFormat="1" applyFill="1" applyBorder="1" applyProtection="1"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164" fontId="26" fillId="6" borderId="20" xfId="0" applyNumberFormat="1" applyFont="1" applyFill="1" applyBorder="1" applyAlignment="1" applyProtection="1">
      <alignment horizontal="center"/>
      <protection hidden="1"/>
    </xf>
    <xf numFmtId="164" fontId="0" fillId="4" borderId="13" xfId="0" applyNumberFormat="1" applyFill="1" applyBorder="1" applyProtection="1">
      <protection hidden="1"/>
    </xf>
    <xf numFmtId="164" fontId="13" fillId="4" borderId="20" xfId="0" applyNumberFormat="1" applyFont="1" applyFill="1" applyBorder="1" applyAlignment="1" applyProtection="1">
      <alignment horizontal="center"/>
      <protection hidden="1"/>
    </xf>
    <xf numFmtId="164" fontId="0" fillId="4" borderId="20" xfId="0" applyNumberFormat="1" applyFill="1" applyBorder="1" applyProtection="1">
      <protection hidden="1"/>
    </xf>
    <xf numFmtId="164" fontId="0" fillId="10" borderId="20" xfId="0" applyNumberFormat="1" applyFill="1" applyBorder="1" applyProtection="1">
      <protection hidden="1"/>
    </xf>
    <xf numFmtId="0" fontId="12" fillId="4" borderId="10" xfId="0" applyFont="1" applyFill="1" applyBorder="1" applyAlignment="1" applyProtection="1">
      <alignment horizontal="left"/>
      <protection hidden="1"/>
    </xf>
    <xf numFmtId="164" fontId="0" fillId="4" borderId="4" xfId="0" applyNumberFormat="1" applyFill="1" applyBorder="1" applyProtection="1">
      <protection hidden="1"/>
    </xf>
    <xf numFmtId="164" fontId="13" fillId="6" borderId="9" xfId="0" applyNumberFormat="1" applyFont="1" applyFill="1" applyBorder="1" applyAlignment="1" applyProtection="1">
      <alignment horizontal="center"/>
      <protection hidden="1"/>
    </xf>
    <xf numFmtId="164" fontId="9" fillId="4" borderId="6" xfId="0" applyNumberFormat="1" applyFont="1" applyFill="1" applyBorder="1" applyProtection="1">
      <protection hidden="1"/>
    </xf>
    <xf numFmtId="164" fontId="19" fillId="4" borderId="9" xfId="0" applyNumberFormat="1" applyFont="1" applyFill="1" applyBorder="1" applyAlignment="1" applyProtection="1">
      <alignment horizontal="center"/>
      <protection hidden="1"/>
    </xf>
    <xf numFmtId="164" fontId="0" fillId="4" borderId="9" xfId="0" applyNumberFormat="1" applyFill="1" applyBorder="1" applyProtection="1">
      <protection hidden="1"/>
    </xf>
    <xf numFmtId="164" fontId="13" fillId="4" borderId="9" xfId="0" applyNumberFormat="1" applyFont="1" applyFill="1" applyBorder="1" applyAlignment="1" applyProtection="1">
      <alignment horizontal="center"/>
      <protection hidden="1"/>
    </xf>
    <xf numFmtId="164" fontId="0" fillId="10" borderId="9" xfId="0" applyNumberFormat="1" applyFill="1" applyBorder="1" applyProtection="1">
      <protection hidden="1"/>
    </xf>
    <xf numFmtId="0" fontId="10" fillId="4" borderId="7" xfId="0" applyFont="1" applyFill="1" applyBorder="1" applyAlignment="1" applyProtection="1">
      <alignment horizontal="left"/>
      <protection hidden="1"/>
    </xf>
    <xf numFmtId="164" fontId="10" fillId="6" borderId="9" xfId="0" applyNumberFormat="1" applyFont="1" applyFill="1" applyBorder="1" applyProtection="1">
      <protection hidden="1"/>
    </xf>
    <xf numFmtId="164" fontId="41" fillId="6" borderId="9" xfId="0" applyNumberFormat="1" applyFont="1" applyFill="1" applyBorder="1" applyAlignment="1" applyProtection="1">
      <alignment horizontal="center"/>
      <protection hidden="1"/>
    </xf>
    <xf numFmtId="164" fontId="10" fillId="4" borderId="9" xfId="0" applyNumberFormat="1" applyFont="1" applyFill="1" applyBorder="1" applyProtection="1">
      <protection hidden="1"/>
    </xf>
    <xf numFmtId="164" fontId="41" fillId="4" borderId="9" xfId="0" applyNumberFormat="1" applyFont="1" applyFill="1" applyBorder="1" applyAlignment="1" applyProtection="1">
      <alignment horizontal="center"/>
      <protection hidden="1"/>
    </xf>
    <xf numFmtId="164" fontId="11" fillId="8" borderId="7" xfId="0" applyNumberFormat="1" applyFont="1" applyFill="1" applyBorder="1" applyProtection="1">
      <protection hidden="1"/>
    </xf>
    <xf numFmtId="164" fontId="10" fillId="4" borderId="0" xfId="0" applyNumberFormat="1" applyFont="1" applyFill="1" applyProtection="1">
      <protection hidden="1"/>
    </xf>
    <xf numFmtId="0" fontId="10" fillId="4" borderId="0" xfId="0" applyFont="1" applyFill="1" applyProtection="1">
      <protection hidden="1"/>
    </xf>
    <xf numFmtId="164" fontId="10" fillId="6" borderId="7" xfId="0" applyNumberFormat="1" applyFont="1" applyFill="1" applyBorder="1" applyProtection="1">
      <protection hidden="1"/>
    </xf>
    <xf numFmtId="164" fontId="10" fillId="4" borderId="7" xfId="0" applyNumberFormat="1" applyFont="1" applyFill="1" applyBorder="1" applyProtection="1">
      <protection hidden="1"/>
    </xf>
    <xf numFmtId="0" fontId="11" fillId="4" borderId="0" xfId="0" applyFont="1" applyFill="1" applyProtection="1">
      <protection hidden="1"/>
    </xf>
    <xf numFmtId="164" fontId="13" fillId="4" borderId="7" xfId="0" applyNumberFormat="1" applyFont="1" applyFill="1" applyBorder="1" applyAlignment="1" applyProtection="1">
      <alignment horizontal="center"/>
      <protection hidden="1"/>
    </xf>
    <xf numFmtId="164" fontId="14" fillId="6" borderId="7" xfId="0" applyNumberFormat="1" applyFont="1" applyFill="1" applyBorder="1" applyAlignment="1" applyProtection="1">
      <alignment horizontal="center"/>
      <protection hidden="1"/>
    </xf>
    <xf numFmtId="164" fontId="14" fillId="4" borderId="7" xfId="0" applyNumberFormat="1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164" fontId="41" fillId="6" borderId="7" xfId="0" applyNumberFormat="1" applyFont="1" applyFill="1" applyBorder="1" applyAlignment="1" applyProtection="1">
      <alignment horizontal="center"/>
      <protection hidden="1"/>
    </xf>
    <xf numFmtId="164" fontId="41" fillId="4" borderId="7" xfId="0" applyNumberFormat="1" applyFont="1" applyFill="1" applyBorder="1" applyAlignment="1" applyProtection="1">
      <alignment horizontal="center"/>
      <protection hidden="1"/>
    </xf>
    <xf numFmtId="0" fontId="16" fillId="14" borderId="7" xfId="0" applyFont="1" applyFill="1" applyBorder="1" applyProtection="1">
      <protection hidden="1"/>
    </xf>
    <xf numFmtId="164" fontId="10" fillId="14" borderId="7" xfId="0" applyNumberFormat="1" applyFont="1" applyFill="1" applyBorder="1" applyProtection="1">
      <protection hidden="1"/>
    </xf>
    <xf numFmtId="164" fontId="41" fillId="14" borderId="7" xfId="0" applyNumberFormat="1" applyFont="1" applyFill="1" applyBorder="1" applyAlignment="1" applyProtection="1">
      <alignment horizontal="center"/>
      <protection hidden="1"/>
    </xf>
    <xf numFmtId="164" fontId="11" fillId="14" borderId="7" xfId="0" applyNumberFormat="1" applyFont="1" applyFill="1" applyBorder="1" applyProtection="1">
      <protection hidden="1"/>
    </xf>
    <xf numFmtId="0" fontId="16" fillId="14" borderId="7" xfId="0" applyFont="1" applyFill="1" applyBorder="1" applyAlignment="1" applyProtection="1">
      <alignment horizontal="left"/>
      <protection hidden="1"/>
    </xf>
    <xf numFmtId="164" fontId="10" fillId="5" borderId="7" xfId="0" applyNumberFormat="1" applyFont="1" applyFill="1" applyBorder="1" applyProtection="1">
      <protection hidden="1"/>
    </xf>
    <xf numFmtId="0" fontId="1" fillId="6" borderId="7" xfId="0" applyFont="1" applyFill="1" applyBorder="1" applyAlignment="1" applyProtection="1">
      <alignment horizontal="left"/>
      <protection hidden="1"/>
    </xf>
    <xf numFmtId="0" fontId="1" fillId="4" borderId="0" xfId="0" applyFont="1" applyFill="1" applyAlignment="1" applyProtection="1">
      <alignment horizontal="right"/>
      <protection hidden="1"/>
    </xf>
    <xf numFmtId="0" fontId="1" fillId="13" borderId="7" xfId="0" applyFont="1" applyFill="1" applyBorder="1" applyAlignment="1" applyProtection="1">
      <alignment horizontal="right"/>
      <protection hidden="1"/>
    </xf>
    <xf numFmtId="164" fontId="1" fillId="13" borderId="7" xfId="0" applyNumberFormat="1" applyFont="1" applyFill="1" applyBorder="1" applyAlignment="1" applyProtection="1">
      <alignment horizontal="right"/>
      <protection hidden="1"/>
    </xf>
    <xf numFmtId="164" fontId="14" fillId="13" borderId="7" xfId="0" applyNumberFormat="1" applyFont="1" applyFill="1" applyBorder="1" applyAlignment="1" applyProtection="1">
      <alignment horizontal="center"/>
      <protection hidden="1"/>
    </xf>
    <xf numFmtId="164" fontId="1" fillId="8" borderId="7" xfId="0" applyNumberFormat="1" applyFont="1" applyFill="1" applyBorder="1" applyAlignment="1" applyProtection="1">
      <alignment horizontal="right"/>
      <protection hidden="1"/>
    </xf>
    <xf numFmtId="0" fontId="13" fillId="4" borderId="0" xfId="0" applyFont="1" applyFill="1" applyAlignment="1" applyProtection="1">
      <alignment horizontal="center" textRotation="90"/>
      <protection hidden="1"/>
    </xf>
    <xf numFmtId="164" fontId="14" fillId="4" borderId="0" xfId="0" applyNumberFormat="1" applyFont="1" applyFill="1" applyAlignment="1" applyProtection="1">
      <alignment horizontal="center"/>
      <protection hidden="1"/>
    </xf>
    <xf numFmtId="164" fontId="0" fillId="5" borderId="1" xfId="0" applyNumberFormat="1" applyFill="1" applyBorder="1" applyAlignment="1" applyProtection="1">
      <alignment vertical="center"/>
      <protection locked="0"/>
    </xf>
    <xf numFmtId="164" fontId="13" fillId="5" borderId="7" xfId="0" applyNumberFormat="1" applyFont="1" applyFill="1" applyBorder="1" applyAlignment="1" applyProtection="1">
      <alignment horizontal="center"/>
      <protection locked="0"/>
    </xf>
    <xf numFmtId="164" fontId="10" fillId="5" borderId="7" xfId="0" applyNumberFormat="1" applyFont="1" applyFill="1" applyBorder="1" applyProtection="1">
      <protection locked="0"/>
    </xf>
    <xf numFmtId="164" fontId="41" fillId="5" borderId="7" xfId="0" applyNumberFormat="1" applyFont="1" applyFill="1" applyBorder="1" applyAlignment="1" applyProtection="1">
      <alignment horizontal="center"/>
      <protection locked="0"/>
    </xf>
    <xf numFmtId="0" fontId="8" fillId="4" borderId="0" xfId="1" applyFont="1" applyFill="1" applyAlignment="1" applyProtection="1">
      <alignment horizontal="left"/>
      <protection hidden="1"/>
    </xf>
    <xf numFmtId="0" fontId="12" fillId="2" borderId="10" xfId="0" applyFont="1" applyFill="1" applyBorder="1" applyAlignment="1" applyProtection="1">
      <alignment horizontal="left"/>
      <protection hidden="1"/>
    </xf>
    <xf numFmtId="164" fontId="0" fillId="4" borderId="9" xfId="0" applyNumberFormat="1" applyFill="1" applyBorder="1" applyAlignment="1" applyProtection="1">
      <alignment horizontal="center"/>
      <protection hidden="1"/>
    </xf>
    <xf numFmtId="0" fontId="12" fillId="2" borderId="7" xfId="0" applyFont="1" applyFill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  <xf numFmtId="9" fontId="0" fillId="0" borderId="0" xfId="2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9" fontId="0" fillId="0" borderId="0" xfId="2" applyFont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right"/>
      <protection hidden="1"/>
    </xf>
    <xf numFmtId="0" fontId="3" fillId="4" borderId="0" xfId="1" applyFont="1" applyFill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164" fontId="1" fillId="4" borderId="0" xfId="0" applyNumberFormat="1" applyFont="1" applyFill="1" applyAlignment="1" applyProtection="1">
      <alignment horizontal="center"/>
      <protection hidden="1"/>
    </xf>
    <xf numFmtId="165" fontId="1" fillId="4" borderId="0" xfId="2" applyNumberFormat="1" applyFont="1" applyFill="1" applyAlignment="1" applyProtection="1">
      <alignment horizontal="center"/>
      <protection hidden="1"/>
    </xf>
    <xf numFmtId="165" fontId="1" fillId="4" borderId="0" xfId="2" applyNumberFormat="1" applyFont="1" applyFill="1" applyBorder="1" applyAlignment="1" applyProtection="1">
      <alignment horizontal="center"/>
      <protection hidden="1"/>
    </xf>
    <xf numFmtId="0" fontId="12" fillId="4" borderId="7" xfId="0" applyFont="1" applyFill="1" applyBorder="1" applyAlignment="1" applyProtection="1">
      <alignment horizontal="left"/>
      <protection hidden="1"/>
    </xf>
    <xf numFmtId="165" fontId="12" fillId="4" borderId="7" xfId="2" applyNumberFormat="1" applyFont="1" applyFill="1" applyBorder="1" applyAlignment="1" applyProtection="1">
      <alignment horizontal="center"/>
      <protection hidden="1"/>
    </xf>
    <xf numFmtId="0" fontId="16" fillId="4" borderId="7" xfId="0" applyFont="1" applyFill="1" applyBorder="1" applyAlignment="1" applyProtection="1">
      <alignment horizontal="left"/>
      <protection hidden="1"/>
    </xf>
    <xf numFmtId="0" fontId="16" fillId="4" borderId="7" xfId="0" applyFont="1" applyFill="1" applyBorder="1" applyAlignment="1" applyProtection="1">
      <alignment horizontal="left" wrapText="1"/>
      <protection hidden="1"/>
    </xf>
    <xf numFmtId="0" fontId="1" fillId="6" borderId="7" xfId="0" applyFont="1" applyFill="1" applyBorder="1" applyAlignment="1" applyProtection="1">
      <alignment horizontal="center"/>
      <protection hidden="1"/>
    </xf>
    <xf numFmtId="0" fontId="15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0" fillId="6" borderId="7" xfId="0" applyFill="1" applyBorder="1" applyAlignment="1" applyProtection="1">
      <alignment horizontal="left" vertical="center"/>
      <protection hidden="1"/>
    </xf>
    <xf numFmtId="0" fontId="0" fillId="13" borderId="7" xfId="0" applyFill="1" applyBorder="1" applyAlignment="1" applyProtection="1">
      <alignment horizontal="center"/>
      <protection hidden="1"/>
    </xf>
    <xf numFmtId="164" fontId="0" fillId="4" borderId="7" xfId="0" applyNumberFormat="1" applyFill="1" applyBorder="1" applyAlignment="1" applyProtection="1">
      <alignment horizontal="left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13" borderId="7" xfId="0" applyFill="1" applyBorder="1" applyAlignment="1" applyProtection="1">
      <alignment horizontal="center" vertical="center"/>
      <protection hidden="1"/>
    </xf>
    <xf numFmtId="165" fontId="5" fillId="4" borderId="7" xfId="2" applyNumberFormat="1" applyFont="1" applyFill="1" applyBorder="1" applyAlignment="1" applyProtection="1">
      <alignment horizontal="center"/>
      <protection hidden="1"/>
    </xf>
    <xf numFmtId="0" fontId="26" fillId="4" borderId="0" xfId="0" applyFont="1" applyFill="1" applyProtection="1">
      <protection hidden="1"/>
    </xf>
    <xf numFmtId="164" fontId="1" fillId="4" borderId="7" xfId="0" applyNumberFormat="1" applyFont="1" applyFill="1" applyBorder="1" applyAlignment="1" applyProtection="1">
      <alignment horizontal="left"/>
      <protection hidden="1"/>
    </xf>
    <xf numFmtId="0" fontId="40" fillId="4" borderId="0" xfId="0" applyFont="1" applyFill="1" applyAlignment="1" applyProtection="1">
      <alignment horizontal="left"/>
      <protection hidden="1"/>
    </xf>
    <xf numFmtId="0" fontId="12" fillId="13" borderId="7" xfId="0" applyFont="1" applyFill="1" applyBorder="1" applyAlignment="1" applyProtection="1">
      <alignment horizontal="right"/>
      <protection hidden="1"/>
    </xf>
    <xf numFmtId="0" fontId="5" fillId="4" borderId="0" xfId="0" applyFont="1" applyFill="1" applyAlignment="1" applyProtection="1">
      <alignment horizontal="right"/>
      <protection hidden="1"/>
    </xf>
    <xf numFmtId="164" fontId="12" fillId="13" borderId="7" xfId="0" applyNumberFormat="1" applyFont="1" applyFill="1" applyBorder="1" applyProtection="1">
      <protection hidden="1"/>
    </xf>
    <xf numFmtId="165" fontId="12" fillId="13" borderId="7" xfId="2" applyNumberFormat="1" applyFont="1" applyFill="1" applyBorder="1" applyAlignment="1" applyProtection="1">
      <alignment horizontal="center"/>
      <protection hidden="1"/>
    </xf>
    <xf numFmtId="0" fontId="11" fillId="4" borderId="0" xfId="1" applyFont="1" applyFill="1" applyProtection="1">
      <protection hidden="1"/>
    </xf>
    <xf numFmtId="164" fontId="5" fillId="5" borderId="7" xfId="0" applyNumberFormat="1" applyFont="1" applyFill="1" applyBorder="1" applyProtection="1">
      <protection locked="0"/>
    </xf>
    <xf numFmtId="44" fontId="0" fillId="0" borderId="0" xfId="3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167" fontId="9" fillId="0" borderId="0" xfId="0" applyNumberFormat="1" applyFont="1" applyProtection="1">
      <protection hidden="1"/>
    </xf>
    <xf numFmtId="167" fontId="0" fillId="0" borderId="0" xfId="0" applyNumberFormat="1" applyProtection="1">
      <protection hidden="1"/>
    </xf>
    <xf numFmtId="164" fontId="15" fillId="0" borderId="0" xfId="0" applyNumberFormat="1" applyFont="1" applyAlignment="1" applyProtection="1">
      <alignment horizontal="center"/>
      <protection hidden="1"/>
    </xf>
    <xf numFmtId="44" fontId="12" fillId="0" borderId="0" xfId="3" applyFont="1" applyAlignment="1" applyProtection="1">
      <alignment horizontal="center"/>
      <protection hidden="1"/>
    </xf>
    <xf numFmtId="167" fontId="1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right"/>
      <protection hidden="1"/>
    </xf>
    <xf numFmtId="164" fontId="15" fillId="0" borderId="0" xfId="0" applyNumberFormat="1" applyFont="1" applyProtection="1">
      <protection hidden="1"/>
    </xf>
    <xf numFmtId="164" fontId="12" fillId="0" borderId="0" xfId="0" applyNumberFormat="1" applyFont="1" applyProtection="1">
      <protection hidden="1"/>
    </xf>
    <xf numFmtId="44" fontId="1" fillId="0" borderId="0" xfId="3" applyFont="1" applyProtection="1">
      <protection hidden="1"/>
    </xf>
    <xf numFmtId="167" fontId="9" fillId="0" borderId="0" xfId="0" applyNumberFormat="1" applyFont="1" applyAlignment="1" applyProtection="1">
      <alignment horizontal="center"/>
      <protection hidden="1"/>
    </xf>
    <xf numFmtId="44" fontId="0" fillId="0" borderId="0" xfId="3" applyFont="1" applyAlignment="1" applyProtection="1">
      <alignment horizontal="center"/>
      <protection hidden="1"/>
    </xf>
    <xf numFmtId="164" fontId="16" fillId="0" borderId="0" xfId="0" applyNumberFormat="1" applyFont="1" applyProtection="1">
      <protection hidden="1"/>
    </xf>
    <xf numFmtId="164" fontId="24" fillId="0" borderId="0" xfId="0" applyNumberFormat="1" applyFont="1" applyProtection="1">
      <protection hidden="1"/>
    </xf>
    <xf numFmtId="44" fontId="12" fillId="0" borderId="0" xfId="3" applyFont="1" applyProtection="1">
      <protection hidden="1"/>
    </xf>
    <xf numFmtId="167" fontId="1" fillId="0" borderId="0" xfId="0" applyNumberFormat="1" applyFont="1" applyProtection="1">
      <protection hidden="1"/>
    </xf>
    <xf numFmtId="167" fontId="24" fillId="0" borderId="0" xfId="0" applyNumberFormat="1" applyFont="1" applyProtection="1">
      <protection hidden="1"/>
    </xf>
    <xf numFmtId="167" fontId="9" fillId="0" borderId="0" xfId="0" quotePrefix="1" applyNumberFormat="1" applyFont="1" applyProtection="1">
      <protection hidden="1"/>
    </xf>
    <xf numFmtId="167" fontId="10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44" fontId="8" fillId="0" borderId="0" xfId="3" applyFont="1" applyAlignment="1" applyProtection="1">
      <alignment horizontal="center"/>
      <protection hidden="1"/>
    </xf>
    <xf numFmtId="0" fontId="12" fillId="6" borderId="0" xfId="0" applyFont="1" applyFill="1" applyProtection="1">
      <protection hidden="1"/>
    </xf>
    <xf numFmtId="0" fontId="0" fillId="6" borderId="7" xfId="0" applyFill="1" applyBorder="1" applyProtection="1">
      <protection hidden="1"/>
    </xf>
    <xf numFmtId="0" fontId="0" fillId="6" borderId="7" xfId="0" applyFill="1" applyBorder="1" applyAlignment="1" applyProtection="1">
      <alignment horizontal="left"/>
      <protection hidden="1"/>
    </xf>
    <xf numFmtId="0" fontId="0" fillId="6" borderId="0" xfId="0" applyFill="1" applyAlignment="1" applyProtection="1">
      <alignment horizontal="center"/>
      <protection hidden="1"/>
    </xf>
    <xf numFmtId="0" fontId="1" fillId="8" borderId="7" xfId="0" applyFont="1" applyFill="1" applyBorder="1" applyProtection="1">
      <protection hidden="1"/>
    </xf>
    <xf numFmtId="0" fontId="1" fillId="6" borderId="0" xfId="0" applyFont="1" applyFill="1" applyAlignment="1" applyProtection="1">
      <alignment horizontal="left" vertical="center"/>
      <protection hidden="1"/>
    </xf>
    <xf numFmtId="2" fontId="1" fillId="6" borderId="0" xfId="0" applyNumberFormat="1" applyFont="1" applyFill="1" applyAlignment="1" applyProtection="1">
      <alignment horizontal="center" vertical="center"/>
      <protection hidden="1"/>
    </xf>
    <xf numFmtId="0" fontId="12" fillId="6" borderId="0" xfId="0" applyFont="1" applyFill="1" applyAlignment="1" applyProtection="1">
      <alignment horizontal="center" wrapText="1"/>
      <protection hidden="1"/>
    </xf>
    <xf numFmtId="0" fontId="13" fillId="6" borderId="0" xfId="0" applyFont="1" applyFill="1" applyProtection="1"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3" fillId="6" borderId="0" xfId="1" applyFont="1" applyFill="1" applyAlignment="1" applyProtection="1">
      <alignment horizontal="center"/>
      <protection hidden="1"/>
    </xf>
    <xf numFmtId="164" fontId="1" fillId="5" borderId="7" xfId="0" applyNumberFormat="1" applyFont="1" applyFill="1" applyBorder="1" applyAlignment="1" applyProtection="1">
      <alignment horizontal="center"/>
      <protection locked="0"/>
    </xf>
    <xf numFmtId="0" fontId="0" fillId="5" borderId="7" xfId="0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0" fillId="5" borderId="7" xfId="0" applyNumberFormat="1" applyFill="1" applyBorder="1" applyAlignment="1" applyProtection="1">
      <alignment horizont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hidden="1"/>
    </xf>
    <xf numFmtId="0" fontId="26" fillId="6" borderId="0" xfId="0" applyFont="1" applyFill="1" applyAlignment="1" applyProtection="1">
      <alignment horizontal="center"/>
      <protection hidden="1"/>
    </xf>
    <xf numFmtId="0" fontId="5" fillId="6" borderId="7" xfId="0" applyFont="1" applyFill="1" applyBorder="1" applyAlignment="1" applyProtection="1">
      <alignment horizontal="center" vertical="center" wrapText="1"/>
      <protection hidden="1"/>
    </xf>
    <xf numFmtId="0" fontId="45" fillId="0" borderId="0" xfId="1" applyFont="1" applyFill="1" applyProtection="1">
      <protection hidden="1"/>
    </xf>
    <xf numFmtId="0" fontId="16" fillId="0" borderId="0" xfId="1" applyFont="1" applyAlignment="1" applyProtection="1">
      <alignment horizontal="right"/>
      <protection hidden="1"/>
    </xf>
    <xf numFmtId="0" fontId="11" fillId="8" borderId="7" xfId="1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0" fillId="4" borderId="7" xfId="1" applyFont="1" applyFill="1" applyBorder="1" applyAlignment="1" applyProtection="1">
      <alignment wrapText="1"/>
      <protection hidden="1"/>
    </xf>
    <xf numFmtId="0" fontId="11" fillId="14" borderId="7" xfId="1" applyFont="1" applyFill="1" applyBorder="1" applyAlignment="1" applyProtection="1">
      <alignment horizontal="center"/>
      <protection hidden="1"/>
    </xf>
    <xf numFmtId="0" fontId="50" fillId="4" borderId="7" xfId="1" applyFont="1" applyFill="1" applyBorder="1" applyProtection="1"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vertical="center"/>
      <protection hidden="1"/>
    </xf>
    <xf numFmtId="0" fontId="49" fillId="4" borderId="0" xfId="0" applyFont="1" applyFill="1" applyAlignment="1" applyProtection="1">
      <alignment horizontal="left" vertical="center"/>
      <protection hidden="1"/>
    </xf>
    <xf numFmtId="0" fontId="46" fillId="6" borderId="12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Alignment="1" applyProtection="1">
      <alignment horizontal="center" vertical="center"/>
      <protection hidden="1"/>
    </xf>
    <xf numFmtId="0" fontId="12" fillId="4" borderId="7" xfId="0" applyFont="1" applyFill="1" applyBorder="1" applyAlignment="1" applyProtection="1">
      <alignment horizontal="center" vertical="center"/>
      <protection hidden="1"/>
    </xf>
    <xf numFmtId="0" fontId="37" fillId="4" borderId="0" xfId="0" applyFont="1" applyFill="1" applyAlignment="1" applyProtection="1">
      <alignment horizontal="center" vertical="center"/>
      <protection hidden="1"/>
    </xf>
    <xf numFmtId="0" fontId="12" fillId="6" borderId="7" xfId="0" applyFont="1" applyFill="1" applyBorder="1" applyAlignment="1" applyProtection="1">
      <alignment horizontal="center" vertical="center" wrapText="1"/>
      <protection hidden="1"/>
    </xf>
    <xf numFmtId="0" fontId="44" fillId="4" borderId="7" xfId="0" applyFont="1" applyFill="1" applyBorder="1" applyAlignment="1" applyProtection="1">
      <alignment horizontal="left" vertical="center"/>
      <protection hidden="1"/>
    </xf>
    <xf numFmtId="0" fontId="31" fillId="4" borderId="7" xfId="0" applyFont="1" applyFill="1" applyBorder="1" applyAlignment="1" applyProtection="1">
      <alignment horizontal="center" vertical="center"/>
      <protection hidden="1"/>
    </xf>
    <xf numFmtId="0" fontId="44" fillId="4" borderId="7" xfId="0" applyFont="1" applyFill="1" applyBorder="1" applyAlignment="1" applyProtection="1">
      <alignment vertical="center"/>
      <protection hidden="1"/>
    </xf>
    <xf numFmtId="0" fontId="44" fillId="4" borderId="7" xfId="0" applyFont="1" applyFill="1" applyBorder="1" applyAlignment="1" applyProtection="1">
      <alignment vertical="center" wrapText="1"/>
      <protection hidden="1"/>
    </xf>
    <xf numFmtId="0" fontId="0" fillId="4" borderId="7" xfId="0" applyFill="1" applyBorder="1" applyAlignment="1" applyProtection="1">
      <alignment vertical="center"/>
      <protection hidden="1"/>
    </xf>
    <xf numFmtId="0" fontId="44" fillId="17" borderId="32" xfId="0" applyFont="1" applyFill="1" applyBorder="1" applyAlignment="1" applyProtection="1">
      <alignment horizontal="left" vertic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44" fillId="17" borderId="31" xfId="0" applyFont="1" applyFill="1" applyBorder="1" applyProtection="1">
      <protection hidden="1"/>
    </xf>
    <xf numFmtId="0" fontId="31" fillId="4" borderId="9" xfId="0" applyFont="1" applyFill="1" applyBorder="1" applyAlignment="1" applyProtection="1">
      <alignment horizontal="center" vertical="center"/>
      <protection hidden="1"/>
    </xf>
    <xf numFmtId="0" fontId="11" fillId="4" borderId="0" xfId="1" applyFont="1" applyFill="1" applyAlignment="1" applyProtection="1">
      <alignment vertical="center"/>
      <protection hidden="1"/>
    </xf>
    <xf numFmtId="0" fontId="0" fillId="5" borderId="7" xfId="0" applyFill="1" applyBorder="1" applyAlignment="1" applyProtection="1">
      <alignment horizontal="center" vertical="center"/>
      <protection locked="0"/>
    </xf>
    <xf numFmtId="0" fontId="44" fillId="5" borderId="7" xfId="0" applyFont="1" applyFill="1" applyBorder="1" applyAlignment="1" applyProtection="1">
      <alignment vertical="center" wrapText="1"/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5" fillId="6" borderId="0" xfId="0" applyFont="1" applyFill="1" applyAlignment="1" applyProtection="1">
      <alignment horizontal="left" vertical="center" wrapText="1"/>
      <protection hidden="1"/>
    </xf>
    <xf numFmtId="14" fontId="0" fillId="6" borderId="0" xfId="0" applyNumberForma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right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" fillId="13" borderId="7" xfId="0" applyFont="1" applyFill="1" applyBorder="1" applyAlignment="1" applyProtection="1">
      <alignment horizontal="center" vertical="center" wrapText="1"/>
      <protection hidden="1"/>
    </xf>
    <xf numFmtId="14" fontId="12" fillId="13" borderId="7" xfId="0" applyNumberFormat="1" applyFont="1" applyFill="1" applyBorder="1" applyAlignment="1" applyProtection="1">
      <alignment horizontal="center" vertical="center" wrapText="1"/>
      <protection hidden="1"/>
    </xf>
    <xf numFmtId="0" fontId="12" fillId="13" borderId="7" xfId="0" applyFont="1" applyFill="1" applyBorder="1" applyAlignment="1" applyProtection="1">
      <alignment horizontal="center" vertical="center"/>
      <protection hidden="1"/>
    </xf>
    <xf numFmtId="0" fontId="1" fillId="8" borderId="7" xfId="0" applyFont="1" applyFill="1" applyBorder="1" applyAlignment="1" applyProtection="1">
      <alignment horizontal="center" vertical="center" wrapText="1"/>
      <protection hidden="1"/>
    </xf>
    <xf numFmtId="14" fontId="12" fillId="8" borderId="7" xfId="0" applyNumberFormat="1" applyFont="1" applyFill="1" applyBorder="1" applyAlignment="1" applyProtection="1">
      <alignment horizontal="center" vertical="center" wrapText="1"/>
      <protection hidden="1"/>
    </xf>
    <xf numFmtId="0" fontId="12" fillId="8" borderId="7" xfId="0" applyFont="1" applyFill="1" applyBorder="1" applyAlignment="1" applyProtection="1">
      <alignment horizontal="center" vertical="center"/>
      <protection hidden="1"/>
    </xf>
    <xf numFmtId="0" fontId="11" fillId="6" borderId="0" xfId="1" applyFont="1" applyFill="1" applyAlignment="1" applyProtection="1">
      <alignment horizontal="left" vertical="center" wrapText="1"/>
      <protection hidden="1"/>
    </xf>
    <xf numFmtId="0" fontId="0" fillId="6" borderId="0" xfId="0" applyFill="1" applyAlignment="1" applyProtection="1">
      <alignment horizontal="left" vertical="center" wrapText="1"/>
      <protection hidden="1"/>
    </xf>
    <xf numFmtId="14" fontId="0" fillId="5" borderId="7" xfId="0" applyNumberFormat="1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left" vertical="center"/>
      <protection locked="0"/>
    </xf>
    <xf numFmtId="0" fontId="25" fillId="5" borderId="11" xfId="1" applyFont="1" applyFill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right" vertical="center"/>
      <protection hidden="1"/>
    </xf>
    <xf numFmtId="0" fontId="0" fillId="5" borderId="9" xfId="0" applyFill="1" applyBorder="1" applyAlignment="1" applyProtection="1">
      <alignment vertical="center" wrapText="1"/>
      <protection locked="0"/>
    </xf>
    <xf numFmtId="0" fontId="0" fillId="5" borderId="7" xfId="0" applyFill="1" applyBorder="1" applyAlignment="1" applyProtection="1">
      <alignment vertical="center" wrapText="1"/>
      <protection locked="0"/>
    </xf>
    <xf numFmtId="0" fontId="6" fillId="6" borderId="0" xfId="0" applyFont="1" applyFill="1" applyProtection="1">
      <protection hidden="1"/>
    </xf>
    <xf numFmtId="0" fontId="1" fillId="0" borderId="1" xfId="0" applyFont="1" applyBorder="1" applyProtection="1">
      <protection hidden="1"/>
    </xf>
    <xf numFmtId="0" fontId="12" fillId="0" borderId="14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6" fillId="0" borderId="1" xfId="0" applyFont="1" applyBorder="1" applyProtection="1">
      <protection hidden="1"/>
    </xf>
    <xf numFmtId="0" fontId="6" fillId="0" borderId="2" xfId="0" applyFont="1" applyBorder="1" applyProtection="1">
      <protection hidden="1"/>
    </xf>
    <xf numFmtId="0" fontId="6" fillId="0" borderId="3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6" fillId="0" borderId="13" xfId="0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5" xfId="0" applyFont="1" applyBorder="1" applyProtection="1">
      <protection hidden="1"/>
    </xf>
    <xf numFmtId="0" fontId="6" fillId="0" borderId="6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45" fillId="0" borderId="0" xfId="1" applyFont="1" applyProtection="1">
      <protection hidden="1"/>
    </xf>
    <xf numFmtId="0" fontId="0" fillId="5" borderId="0" xfId="0" applyFill="1" applyProtection="1">
      <protection hidden="1"/>
    </xf>
    <xf numFmtId="0" fontId="0" fillId="0" borderId="21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4" xfId="0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0" fillId="0" borderId="25" xfId="0" applyBorder="1" applyProtection="1">
      <protection hidden="1"/>
    </xf>
    <xf numFmtId="0" fontId="0" fillId="5" borderId="5" xfId="0" applyFill="1" applyBorder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0" fillId="5" borderId="26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26" fillId="5" borderId="2" xfId="0" applyFont="1" applyFill="1" applyBorder="1" applyAlignment="1" applyProtection="1">
      <alignment vertical="center" wrapText="1"/>
      <protection hidden="1"/>
    </xf>
    <xf numFmtId="0" fontId="11" fillId="5" borderId="27" xfId="1" applyFont="1" applyFill="1" applyBorder="1" applyAlignment="1" applyProtection="1">
      <protection hidden="1"/>
    </xf>
    <xf numFmtId="0" fontId="0" fillId="5" borderId="17" xfId="0" applyFill="1" applyBorder="1" applyProtection="1">
      <protection hidden="1"/>
    </xf>
    <xf numFmtId="0" fontId="26" fillId="5" borderId="24" xfId="0" applyFont="1" applyFill="1" applyBorder="1" applyProtection="1">
      <protection hidden="1"/>
    </xf>
    <xf numFmtId="0" fontId="6" fillId="5" borderId="17" xfId="0" applyFont="1" applyFill="1" applyBorder="1" applyProtection="1">
      <protection hidden="1"/>
    </xf>
    <xf numFmtId="0" fontId="11" fillId="5" borderId="0" xfId="1" applyFont="1" applyFill="1" applyBorder="1" applyAlignment="1" applyProtection="1">
      <protection hidden="1"/>
    </xf>
    <xf numFmtId="0" fontId="11" fillId="5" borderId="24" xfId="1" applyFont="1" applyFill="1" applyBorder="1" applyAlignme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35" fillId="5" borderId="24" xfId="0" applyFont="1" applyFill="1" applyBorder="1" applyProtection="1">
      <protection hidden="1"/>
    </xf>
    <xf numFmtId="0" fontId="32" fillId="5" borderId="0" xfId="1" applyFont="1" applyFill="1" applyBorder="1" applyAlignment="1" applyProtection="1">
      <alignment vertical="center" wrapText="1"/>
      <protection hidden="1"/>
    </xf>
    <xf numFmtId="0" fontId="32" fillId="5" borderId="24" xfId="1" applyFont="1" applyFill="1" applyBorder="1" applyAlignment="1" applyProtection="1">
      <alignment vertical="center"/>
      <protection hidden="1"/>
    </xf>
    <xf numFmtId="0" fontId="11" fillId="5" borderId="24" xfId="1" applyFont="1" applyFill="1" applyBorder="1" applyAlignment="1" applyProtection="1">
      <alignment vertical="center"/>
      <protection hidden="1"/>
    </xf>
    <xf numFmtId="0" fontId="0" fillId="5" borderId="16" xfId="0" applyFill="1" applyBorder="1" applyProtection="1">
      <protection hidden="1"/>
    </xf>
    <xf numFmtId="0" fontId="10" fillId="5" borderId="5" xfId="0" applyFont="1" applyFill="1" applyBorder="1" applyProtection="1">
      <protection hidden="1"/>
    </xf>
    <xf numFmtId="0" fontId="10" fillId="5" borderId="25" xfId="0" applyFont="1" applyFill="1" applyBorder="1" applyProtection="1">
      <protection hidden="1"/>
    </xf>
    <xf numFmtId="0" fontId="0" fillId="5" borderId="27" xfId="0" applyFill="1" applyBorder="1" applyProtection="1">
      <protection hidden="1"/>
    </xf>
    <xf numFmtId="0" fontId="0" fillId="5" borderId="24" xfId="0" applyFill="1" applyBorder="1" applyProtection="1"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8" fillId="0" borderId="0" xfId="0" applyFont="1" applyProtection="1">
      <protection hidden="1"/>
    </xf>
    <xf numFmtId="164" fontId="40" fillId="7" borderId="10" xfId="0" applyNumberFormat="1" applyFont="1" applyFill="1" applyBorder="1" applyAlignment="1" applyProtection="1">
      <alignment horizontal="center"/>
      <protection hidden="1"/>
    </xf>
    <xf numFmtId="0" fontId="41" fillId="5" borderId="16" xfId="0" applyFont="1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0" borderId="5" xfId="0" applyBorder="1"/>
    <xf numFmtId="0" fontId="0" fillId="0" borderId="6" xfId="0" applyBorder="1"/>
    <xf numFmtId="0" fontId="13" fillId="5" borderId="26" xfId="0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0" fontId="5" fillId="6" borderId="0" xfId="0" applyFont="1" applyFill="1" applyProtection="1">
      <protection hidden="1"/>
    </xf>
    <xf numFmtId="49" fontId="1" fillId="7" borderId="10" xfId="0" applyNumberFormat="1" applyFont="1" applyFill="1" applyBorder="1" applyAlignment="1" applyProtection="1">
      <alignment horizontal="center"/>
      <protection hidden="1"/>
    </xf>
    <xf numFmtId="49" fontId="1" fillId="4" borderId="10" xfId="0" applyNumberFormat="1" applyFont="1" applyFill="1" applyBorder="1" applyAlignment="1" applyProtection="1">
      <alignment horizontal="center"/>
      <protection hidden="1"/>
    </xf>
    <xf numFmtId="164" fontId="1" fillId="14" borderId="7" xfId="0" applyNumberFormat="1" applyFont="1" applyFill="1" applyBorder="1" applyProtection="1">
      <protection hidden="1"/>
    </xf>
    <xf numFmtId="0" fontId="51" fillId="4" borderId="18" xfId="0" applyFont="1" applyFill="1" applyBorder="1" applyAlignment="1" applyProtection="1">
      <alignment horizontal="center" vertical="center"/>
      <protection hidden="1"/>
    </xf>
    <xf numFmtId="0" fontId="51" fillId="4" borderId="15" xfId="0" applyFont="1" applyFill="1" applyBorder="1" applyAlignment="1" applyProtection="1">
      <alignment horizontal="center" vertical="center"/>
      <protection hidden="1"/>
    </xf>
    <xf numFmtId="0" fontId="51" fillId="4" borderId="19" xfId="0" applyFont="1" applyFill="1" applyBorder="1" applyAlignment="1" applyProtection="1">
      <alignment horizontal="center" vertical="center"/>
      <protection hidden="1"/>
    </xf>
    <xf numFmtId="0" fontId="52" fillId="6" borderId="23" xfId="0" applyFont="1" applyFill="1" applyBorder="1" applyAlignment="1" applyProtection="1">
      <alignment horizontal="center"/>
      <protection hidden="1"/>
    </xf>
    <xf numFmtId="0" fontId="52" fillId="6" borderId="11" xfId="0" applyFont="1" applyFill="1" applyBorder="1" applyAlignment="1" applyProtection="1">
      <alignment horizontal="center"/>
      <protection hidden="1"/>
    </xf>
    <xf numFmtId="0" fontId="52" fillId="6" borderId="12" xfId="0" applyFont="1" applyFill="1" applyBorder="1" applyAlignment="1" applyProtection="1">
      <alignment horizontal="center"/>
      <protection hidden="1"/>
    </xf>
    <xf numFmtId="0" fontId="28" fillId="8" borderId="33" xfId="0" applyFont="1" applyFill="1" applyBorder="1" applyAlignment="1" applyProtection="1">
      <alignment horizontal="center"/>
      <protection hidden="1"/>
    </xf>
    <xf numFmtId="0" fontId="28" fillId="8" borderId="7" xfId="0" applyFont="1" applyFill="1" applyBorder="1" applyAlignment="1" applyProtection="1">
      <alignment horizontal="center"/>
      <protection hidden="1"/>
    </xf>
    <xf numFmtId="0" fontId="28" fillId="2" borderId="1" xfId="0" applyFont="1" applyFill="1" applyBorder="1" applyAlignment="1" applyProtection="1">
      <alignment horizontal="center" vertical="center"/>
      <protection hidden="1"/>
    </xf>
    <xf numFmtId="0" fontId="28" fillId="2" borderId="2" xfId="0" applyFont="1" applyFill="1" applyBorder="1" applyAlignment="1" applyProtection="1">
      <alignment horizontal="center" vertical="center"/>
      <protection hidden="1"/>
    </xf>
    <xf numFmtId="0" fontId="28" fillId="2" borderId="27" xfId="0" applyFont="1" applyFill="1" applyBorder="1" applyAlignment="1" applyProtection="1">
      <alignment horizontal="center" vertical="center"/>
      <protection hidden="1"/>
    </xf>
    <xf numFmtId="0" fontId="28" fillId="2" borderId="4" xfId="0" applyFont="1" applyFill="1" applyBorder="1" applyAlignment="1" applyProtection="1">
      <alignment horizontal="center" vertical="center"/>
      <protection hidden="1"/>
    </xf>
    <xf numFmtId="0" fontId="28" fillId="2" borderId="5" xfId="0" applyFont="1" applyFill="1" applyBorder="1" applyAlignment="1" applyProtection="1">
      <alignment horizontal="center" vertical="center"/>
      <protection hidden="1"/>
    </xf>
    <xf numFmtId="0" fontId="28" fillId="2" borderId="25" xfId="0" applyFont="1" applyFill="1" applyBorder="1" applyAlignment="1" applyProtection="1">
      <alignment horizontal="center" vertical="center"/>
      <protection hidden="1"/>
    </xf>
    <xf numFmtId="0" fontId="18" fillId="12" borderId="17" xfId="0" applyFont="1" applyFill="1" applyBorder="1" applyAlignment="1" applyProtection="1">
      <alignment horizontal="center"/>
      <protection hidden="1"/>
    </xf>
    <xf numFmtId="0" fontId="18" fillId="12" borderId="0" xfId="0" applyFont="1" applyFill="1" applyAlignment="1" applyProtection="1">
      <alignment horizontal="center"/>
      <protection hidden="1"/>
    </xf>
    <xf numFmtId="0" fontId="3" fillId="8" borderId="10" xfId="1" applyFont="1" applyFill="1" applyBorder="1" applyAlignment="1" applyProtection="1">
      <alignment horizontal="center"/>
      <protection hidden="1"/>
    </xf>
    <xf numFmtId="0" fontId="3" fillId="8" borderId="11" xfId="1" applyFont="1" applyFill="1" applyBorder="1" applyAlignment="1" applyProtection="1">
      <alignment horizontal="center"/>
      <protection hidden="1"/>
    </xf>
    <xf numFmtId="0" fontId="3" fillId="8" borderId="12" xfId="1" applyFont="1" applyFill="1" applyBorder="1" applyAlignment="1" applyProtection="1">
      <alignment horizontal="center"/>
      <protection hidden="1"/>
    </xf>
    <xf numFmtId="0" fontId="54" fillId="6" borderId="10" xfId="1" applyFont="1" applyFill="1" applyBorder="1" applyAlignment="1" applyProtection="1">
      <alignment horizontal="center"/>
      <protection hidden="1"/>
    </xf>
    <xf numFmtId="0" fontId="54" fillId="6" borderId="11" xfId="1" applyFont="1" applyFill="1" applyBorder="1" applyAlignment="1" applyProtection="1">
      <alignment horizontal="center"/>
      <protection hidden="1"/>
    </xf>
    <xf numFmtId="0" fontId="54" fillId="6" borderId="12" xfId="1" applyFont="1" applyFill="1" applyBorder="1" applyAlignment="1" applyProtection="1">
      <alignment horizontal="center"/>
      <protection hidden="1"/>
    </xf>
    <xf numFmtId="0" fontId="3" fillId="6" borderId="10" xfId="1" applyFont="1" applyFill="1" applyBorder="1" applyAlignment="1" applyProtection="1">
      <alignment horizontal="center"/>
      <protection hidden="1"/>
    </xf>
    <xf numFmtId="0" fontId="3" fillId="6" borderId="11" xfId="1" applyFont="1" applyFill="1" applyBorder="1" applyAlignment="1" applyProtection="1">
      <alignment horizontal="center"/>
      <protection hidden="1"/>
    </xf>
    <xf numFmtId="0" fontId="3" fillId="6" borderId="12" xfId="1" applyFont="1" applyFill="1" applyBorder="1" applyAlignment="1" applyProtection="1">
      <alignment horizontal="center"/>
      <protection hidden="1"/>
    </xf>
    <xf numFmtId="0" fontId="12" fillId="2" borderId="10" xfId="0" applyFont="1" applyFill="1" applyBorder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11" borderId="2" xfId="0" applyFont="1" applyFill="1" applyBorder="1" applyAlignment="1" applyProtection="1">
      <alignment horizontal="center" vertical="center" wrapText="1"/>
      <protection hidden="1"/>
    </xf>
    <xf numFmtId="0" fontId="1" fillId="11" borderId="3" xfId="0" applyFont="1" applyFill="1" applyBorder="1" applyAlignment="1" applyProtection="1">
      <alignment horizontal="center" vertical="center" wrapText="1"/>
      <protection hidden="1"/>
    </xf>
    <xf numFmtId="0" fontId="28" fillId="11" borderId="4" xfId="0" applyFont="1" applyFill="1" applyBorder="1" applyAlignment="1" applyProtection="1">
      <alignment horizontal="center" vertical="center" wrapText="1"/>
      <protection hidden="1"/>
    </xf>
    <xf numFmtId="0" fontId="28" fillId="11" borderId="5" xfId="0" applyFont="1" applyFill="1" applyBorder="1" applyAlignment="1" applyProtection="1">
      <alignment horizontal="center" vertical="center" wrapText="1"/>
      <protection hidden="1"/>
    </xf>
    <xf numFmtId="0" fontId="28" fillId="11" borderId="6" xfId="0" applyFont="1" applyFill="1" applyBorder="1" applyAlignment="1" applyProtection="1">
      <alignment horizontal="center" vertical="center" wrapText="1"/>
      <protection hidden="1"/>
    </xf>
    <xf numFmtId="0" fontId="16" fillId="6" borderId="8" xfId="1" applyFont="1" applyFill="1" applyBorder="1" applyAlignment="1" applyProtection="1">
      <alignment horizontal="center" vertical="center"/>
      <protection hidden="1"/>
    </xf>
    <xf numFmtId="0" fontId="16" fillId="6" borderId="9" xfId="1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 vertical="center" wrapText="1"/>
      <protection hidden="1"/>
    </xf>
    <xf numFmtId="0" fontId="5" fillId="6" borderId="12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Alignment="1" applyProtection="1">
      <alignment horizontal="center" vertical="center" textRotation="90" wrapText="1"/>
      <protection hidden="1"/>
    </xf>
    <xf numFmtId="0" fontId="47" fillId="16" borderId="10" xfId="0" applyFont="1" applyFill="1" applyBorder="1" applyAlignment="1" applyProtection="1">
      <alignment horizontal="center" vertical="center" wrapText="1"/>
      <protection hidden="1"/>
    </xf>
    <xf numFmtId="0" fontId="48" fillId="0" borderId="11" xfId="0" applyFont="1" applyBorder="1" applyAlignment="1" applyProtection="1">
      <alignment vertical="center" wrapText="1"/>
      <protection hidden="1"/>
    </xf>
    <xf numFmtId="0" fontId="48" fillId="0" borderId="12" xfId="0" applyFont="1" applyBorder="1" applyAlignment="1" applyProtection="1">
      <alignment vertical="center" wrapText="1"/>
      <protection hidden="1"/>
    </xf>
    <xf numFmtId="0" fontId="12" fillId="4" borderId="8" xfId="0" applyFont="1" applyFill="1" applyBorder="1" applyAlignment="1" applyProtection="1">
      <alignment horizontal="center" vertical="center" textRotation="90"/>
      <protection hidden="1"/>
    </xf>
    <xf numFmtId="0" fontId="12" fillId="4" borderId="20" xfId="0" applyFont="1" applyFill="1" applyBorder="1" applyAlignment="1" applyProtection="1">
      <alignment horizontal="center" vertical="center" textRotation="90"/>
      <protection hidden="1"/>
    </xf>
    <xf numFmtId="0" fontId="14" fillId="4" borderId="8" xfId="0" applyFont="1" applyFill="1" applyBorder="1" applyAlignment="1" applyProtection="1">
      <alignment horizontal="center" vertical="center" textRotation="90" wrapText="1"/>
      <protection hidden="1"/>
    </xf>
    <xf numFmtId="0" fontId="14" fillId="4" borderId="20" xfId="0" applyFont="1" applyFill="1" applyBorder="1" applyAlignment="1" applyProtection="1">
      <alignment horizontal="center" vertical="center" textRotation="90" wrapText="1"/>
      <protection hidden="1"/>
    </xf>
    <xf numFmtId="0" fontId="14" fillId="4" borderId="9" xfId="0" applyFont="1" applyFill="1" applyBorder="1" applyAlignment="1" applyProtection="1">
      <alignment horizontal="center" vertical="center" textRotation="90" wrapText="1"/>
      <protection hidden="1"/>
    </xf>
    <xf numFmtId="0" fontId="36" fillId="2" borderId="8" xfId="0" applyFont="1" applyFill="1" applyBorder="1" applyAlignment="1" applyProtection="1">
      <alignment horizontal="center" vertical="center" wrapText="1"/>
      <protection hidden="1"/>
    </xf>
    <xf numFmtId="0" fontId="36" fillId="2" borderId="20" xfId="0" applyFont="1" applyFill="1" applyBorder="1" applyAlignment="1" applyProtection="1">
      <alignment horizontal="center" vertical="center" wrapText="1"/>
      <protection hidden="1"/>
    </xf>
    <xf numFmtId="0" fontId="36" fillId="2" borderId="9" xfId="0" applyFont="1" applyFill="1" applyBorder="1" applyAlignment="1" applyProtection="1">
      <alignment horizontal="center" vertical="center" wrapText="1"/>
      <protection hidden="1"/>
    </xf>
    <xf numFmtId="0" fontId="5" fillId="6" borderId="10" xfId="0" applyFont="1" applyFill="1" applyBorder="1" applyAlignment="1" applyProtection="1">
      <alignment horizontal="center" wrapText="1"/>
      <protection hidden="1"/>
    </xf>
    <xf numFmtId="0" fontId="5" fillId="6" borderId="11" xfId="0" applyFont="1" applyFill="1" applyBorder="1" applyAlignment="1" applyProtection="1">
      <alignment horizontal="center" wrapText="1"/>
      <protection hidden="1"/>
    </xf>
    <xf numFmtId="0" fontId="5" fillId="6" borderId="12" xfId="0" applyFont="1" applyFill="1" applyBorder="1" applyAlignment="1" applyProtection="1">
      <alignment horizontal="center" wrapText="1"/>
      <protection hidden="1"/>
    </xf>
    <xf numFmtId="0" fontId="3" fillId="0" borderId="14" xfId="1" applyFont="1" applyBorder="1" applyAlignment="1" applyProtection="1">
      <alignment horizontal="center" vertical="center"/>
      <protection hidden="1"/>
    </xf>
    <xf numFmtId="0" fontId="36" fillId="13" borderId="7" xfId="0" applyFont="1" applyFill="1" applyBorder="1" applyAlignment="1" applyProtection="1">
      <alignment horizontal="center" vertical="center"/>
      <protection hidden="1"/>
    </xf>
    <xf numFmtId="0" fontId="23" fillId="2" borderId="7" xfId="0" applyFont="1" applyFill="1" applyBorder="1" applyAlignment="1" applyProtection="1">
      <alignment horizontal="center" vertical="center"/>
      <protection hidden="1"/>
    </xf>
    <xf numFmtId="0" fontId="28" fillId="4" borderId="7" xfId="0" applyFont="1" applyFill="1" applyBorder="1" applyAlignment="1" applyProtection="1">
      <alignment horizontal="center" vertical="center"/>
      <protection hidden="1"/>
    </xf>
    <xf numFmtId="0" fontId="1" fillId="8" borderId="7" xfId="0" applyFont="1" applyFill="1" applyBorder="1" applyAlignment="1" applyProtection="1">
      <alignment horizontal="center"/>
      <protection hidden="1"/>
    </xf>
    <xf numFmtId="0" fontId="1" fillId="8" borderId="10" xfId="0" applyFont="1" applyFill="1" applyBorder="1" applyAlignment="1" applyProtection="1">
      <alignment horizontal="center"/>
      <protection hidden="1"/>
    </xf>
    <xf numFmtId="0" fontId="1" fillId="8" borderId="11" xfId="0" applyFont="1" applyFill="1" applyBorder="1" applyAlignment="1" applyProtection="1">
      <alignment horizontal="center"/>
      <protection hidden="1"/>
    </xf>
    <xf numFmtId="0" fontId="1" fillId="8" borderId="12" xfId="0" applyFont="1" applyFill="1" applyBorder="1" applyAlignment="1" applyProtection="1">
      <alignment horizontal="center"/>
      <protection hidden="1"/>
    </xf>
    <xf numFmtId="164" fontId="1" fillId="7" borderId="7" xfId="0" applyNumberFormat="1" applyFont="1" applyFill="1" applyBorder="1" applyAlignment="1" applyProtection="1">
      <alignment horizontal="center" vertical="center"/>
      <protection hidden="1"/>
    </xf>
    <xf numFmtId="164" fontId="1" fillId="4" borderId="7" xfId="0" applyNumberFormat="1" applyFont="1" applyFill="1" applyBorder="1" applyAlignment="1" applyProtection="1">
      <alignment horizontal="center" vertical="center"/>
      <protection hidden="1"/>
    </xf>
    <xf numFmtId="49" fontId="1" fillId="9" borderId="10" xfId="0" applyNumberFormat="1" applyFont="1" applyFill="1" applyBorder="1" applyAlignment="1" applyProtection="1">
      <alignment horizontal="center"/>
      <protection hidden="1"/>
    </xf>
    <xf numFmtId="49" fontId="1" fillId="9" borderId="11" xfId="0" applyNumberFormat="1" applyFont="1" applyFill="1" applyBorder="1" applyAlignment="1" applyProtection="1">
      <alignment horizontal="center"/>
      <protection hidden="1"/>
    </xf>
    <xf numFmtId="49" fontId="1" fillId="9" borderId="12" xfId="0" applyNumberFormat="1" applyFont="1" applyFill="1" applyBorder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 textRotation="90"/>
      <protection hidden="1"/>
    </xf>
    <xf numFmtId="164" fontId="5" fillId="4" borderId="0" xfId="0" applyNumberFormat="1" applyFont="1" applyFill="1" applyAlignment="1" applyProtection="1">
      <alignment horizontal="center"/>
      <protection hidden="1"/>
    </xf>
    <xf numFmtId="49" fontId="1" fillId="7" borderId="10" xfId="0" applyNumberFormat="1" applyFont="1" applyFill="1" applyBorder="1" applyAlignment="1" applyProtection="1">
      <alignment horizontal="center"/>
      <protection hidden="1"/>
    </xf>
    <xf numFmtId="49" fontId="1" fillId="7" borderId="11" xfId="0" applyNumberFormat="1" applyFont="1" applyFill="1" applyBorder="1" applyAlignment="1" applyProtection="1">
      <alignment horizontal="center"/>
      <protection hidden="1"/>
    </xf>
    <xf numFmtId="49" fontId="1" fillId="7" borderId="12" xfId="0" applyNumberFormat="1" applyFont="1" applyFill="1" applyBorder="1" applyAlignment="1" applyProtection="1">
      <alignment horizontal="center"/>
      <protection hidden="1"/>
    </xf>
    <xf numFmtId="164" fontId="1" fillId="8" borderId="10" xfId="0" applyNumberFormat="1" applyFont="1" applyFill="1" applyBorder="1" applyAlignment="1" applyProtection="1">
      <alignment horizontal="center"/>
      <protection hidden="1"/>
    </xf>
    <xf numFmtId="164" fontId="1" fillId="8" borderId="11" xfId="0" applyNumberFormat="1" applyFont="1" applyFill="1" applyBorder="1" applyAlignment="1" applyProtection="1">
      <alignment horizontal="center"/>
      <protection hidden="1"/>
    </xf>
    <xf numFmtId="164" fontId="1" fillId="8" borderId="2" xfId="0" applyNumberFormat="1" applyFont="1" applyFill="1" applyBorder="1" applyAlignment="1" applyProtection="1">
      <alignment horizontal="center"/>
      <protection hidden="1"/>
    </xf>
    <xf numFmtId="164" fontId="1" fillId="8" borderId="12" xfId="0" applyNumberFormat="1" applyFont="1" applyFill="1" applyBorder="1" applyAlignment="1" applyProtection="1">
      <alignment horizontal="center"/>
      <protection hidden="1"/>
    </xf>
    <xf numFmtId="0" fontId="20" fillId="2" borderId="8" xfId="0" applyFont="1" applyFill="1" applyBorder="1" applyAlignment="1" applyProtection="1">
      <alignment horizontal="center" vertical="center"/>
      <protection hidden="1"/>
    </xf>
    <xf numFmtId="0" fontId="20" fillId="2" borderId="9" xfId="0" applyFont="1" applyFill="1" applyBorder="1" applyAlignment="1" applyProtection="1">
      <alignment horizontal="center" vertical="center"/>
      <protection hidden="1"/>
    </xf>
    <xf numFmtId="49" fontId="1" fillId="4" borderId="10" xfId="0" applyNumberFormat="1" applyFont="1" applyFill="1" applyBorder="1" applyAlignment="1" applyProtection="1">
      <alignment horizontal="center"/>
      <protection hidden="1"/>
    </xf>
    <xf numFmtId="49" fontId="1" fillId="4" borderId="11" xfId="0" applyNumberFormat="1" applyFont="1" applyFill="1" applyBorder="1" applyAlignment="1" applyProtection="1">
      <alignment horizontal="center"/>
      <protection hidden="1"/>
    </xf>
    <xf numFmtId="49" fontId="1" fillId="4" borderId="12" xfId="0" applyNumberFormat="1" applyFont="1" applyFill="1" applyBorder="1" applyAlignment="1" applyProtection="1">
      <alignment horizontal="center"/>
      <protection hidden="1"/>
    </xf>
    <xf numFmtId="0" fontId="13" fillId="4" borderId="13" xfId="0" applyFont="1" applyFill="1" applyBorder="1" applyAlignment="1" applyProtection="1">
      <alignment horizontal="center" textRotation="90"/>
      <protection hidden="1"/>
    </xf>
    <xf numFmtId="0" fontId="20" fillId="2" borderId="8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164" fontId="1" fillId="8" borderId="1" xfId="0" applyNumberFormat="1" applyFont="1" applyFill="1" applyBorder="1" applyAlignment="1" applyProtection="1">
      <alignment horizontal="center" vertical="center"/>
      <protection hidden="1"/>
    </xf>
    <xf numFmtId="164" fontId="1" fillId="8" borderId="3" xfId="0" applyNumberFormat="1" applyFont="1" applyFill="1" applyBorder="1" applyAlignment="1" applyProtection="1">
      <alignment horizontal="center" vertical="center"/>
      <protection hidden="1"/>
    </xf>
    <xf numFmtId="0" fontId="1" fillId="4" borderId="5" xfId="0" applyFont="1" applyFill="1" applyBorder="1" applyAlignment="1" applyProtection="1">
      <alignment horizontal="left"/>
      <protection hidden="1"/>
    </xf>
    <xf numFmtId="0" fontId="23" fillId="2" borderId="1" xfId="0" applyFont="1" applyFill="1" applyBorder="1" applyAlignment="1" applyProtection="1">
      <alignment horizontal="center" vertical="center"/>
      <protection hidden="1"/>
    </xf>
    <xf numFmtId="0" fontId="23" fillId="2" borderId="11" xfId="0" applyFont="1" applyFill="1" applyBorder="1" applyAlignment="1" applyProtection="1">
      <alignment horizontal="center" vertical="center"/>
      <protection hidden="1"/>
    </xf>
    <xf numFmtId="0" fontId="23" fillId="2" borderId="12" xfId="0" applyFont="1" applyFill="1" applyBorder="1" applyAlignment="1" applyProtection="1">
      <alignment horizontal="center" vertical="center"/>
      <protection hidden="1"/>
    </xf>
    <xf numFmtId="164" fontId="1" fillId="4" borderId="10" xfId="0" applyNumberFormat="1" applyFont="1" applyFill="1" applyBorder="1" applyAlignment="1" applyProtection="1">
      <alignment horizontal="center"/>
      <protection hidden="1"/>
    </xf>
    <xf numFmtId="164" fontId="1" fillId="4" borderId="12" xfId="0" applyNumberFormat="1" applyFont="1" applyFill="1" applyBorder="1" applyAlignment="1" applyProtection="1">
      <alignment horizontal="center"/>
      <protection hidden="1"/>
    </xf>
    <xf numFmtId="164" fontId="1" fillId="2" borderId="7" xfId="0" applyNumberFormat="1" applyFont="1" applyFill="1" applyBorder="1" applyAlignment="1" applyProtection="1">
      <alignment horizontal="center"/>
      <protection hidden="1"/>
    </xf>
    <xf numFmtId="1" fontId="12" fillId="5" borderId="7" xfId="0" applyNumberFormat="1" applyFont="1" applyFill="1" applyBorder="1" applyAlignment="1" applyProtection="1">
      <alignment horizontal="center"/>
      <protection hidden="1"/>
    </xf>
    <xf numFmtId="1" fontId="12" fillId="4" borderId="7" xfId="0" applyNumberFormat="1" applyFont="1" applyFill="1" applyBorder="1" applyAlignment="1" applyProtection="1">
      <alignment horizontal="center"/>
      <protection hidden="1"/>
    </xf>
    <xf numFmtId="165" fontId="12" fillId="4" borderId="7" xfId="2" applyNumberFormat="1" applyFont="1" applyFill="1" applyBorder="1" applyAlignment="1" applyProtection="1">
      <alignment horizontal="center"/>
      <protection hidden="1"/>
    </xf>
    <xf numFmtId="164" fontId="12" fillId="4" borderId="7" xfId="2" applyNumberFormat="1" applyFont="1" applyFill="1" applyBorder="1" applyAlignment="1" applyProtection="1">
      <alignment horizontal="center"/>
      <protection hidden="1"/>
    </xf>
    <xf numFmtId="1" fontId="12" fillId="5" borderId="10" xfId="0" applyNumberFormat="1" applyFont="1" applyFill="1" applyBorder="1" applyAlignment="1" applyProtection="1">
      <alignment horizontal="center"/>
      <protection hidden="1"/>
    </xf>
    <xf numFmtId="1" fontId="12" fillId="5" borderId="12" xfId="0" applyNumberFormat="1" applyFont="1" applyFill="1" applyBorder="1" applyAlignment="1" applyProtection="1">
      <alignment horizontal="center"/>
      <protection hidden="1"/>
    </xf>
    <xf numFmtId="1" fontId="12" fillId="4" borderId="10" xfId="0" applyNumberFormat="1" applyFont="1" applyFill="1" applyBorder="1" applyAlignment="1" applyProtection="1">
      <alignment horizontal="center"/>
      <protection hidden="1"/>
    </xf>
    <xf numFmtId="1" fontId="12" fillId="4" borderId="12" xfId="0" applyNumberFormat="1" applyFont="1" applyFill="1" applyBorder="1" applyAlignment="1" applyProtection="1">
      <alignment horizontal="center"/>
      <protection hidden="1"/>
    </xf>
    <xf numFmtId="165" fontId="12" fillId="4" borderId="10" xfId="2" applyNumberFormat="1" applyFont="1" applyFill="1" applyBorder="1" applyAlignment="1" applyProtection="1">
      <alignment horizontal="center"/>
      <protection hidden="1"/>
    </xf>
    <xf numFmtId="165" fontId="12" fillId="4" borderId="12" xfId="2" applyNumberFormat="1" applyFont="1" applyFill="1" applyBorder="1" applyAlignment="1" applyProtection="1">
      <alignment horizontal="center"/>
      <protection hidden="1"/>
    </xf>
    <xf numFmtId="164" fontId="12" fillId="4" borderId="10" xfId="2" applyNumberFormat="1" applyFont="1" applyFill="1" applyBorder="1" applyAlignment="1" applyProtection="1">
      <alignment horizontal="center"/>
      <protection hidden="1"/>
    </xf>
    <xf numFmtId="164" fontId="12" fillId="4" borderId="12" xfId="2" applyNumberFormat="1" applyFont="1" applyFill="1" applyBorder="1" applyAlignment="1" applyProtection="1">
      <alignment horizontal="center"/>
      <protection hidden="1"/>
    </xf>
    <xf numFmtId="164" fontId="12" fillId="4" borderId="7" xfId="0" applyNumberFormat="1" applyFont="1" applyFill="1" applyBorder="1" applyAlignment="1" applyProtection="1">
      <alignment horizontal="center" vertical="center"/>
      <protection hidden="1"/>
    </xf>
    <xf numFmtId="164" fontId="0" fillId="4" borderId="10" xfId="0" applyNumberFormat="1" applyFill="1" applyBorder="1" applyAlignment="1" applyProtection="1">
      <alignment horizontal="center"/>
      <protection hidden="1"/>
    </xf>
    <xf numFmtId="164" fontId="0" fillId="4" borderId="12" xfId="0" applyNumberFormat="1" applyFill="1" applyBorder="1" applyAlignment="1" applyProtection="1">
      <alignment horizontal="center"/>
      <protection hidden="1"/>
    </xf>
    <xf numFmtId="164" fontId="12" fillId="4" borderId="10" xfId="0" applyNumberFormat="1" applyFont="1" applyFill="1" applyBorder="1" applyAlignment="1" applyProtection="1">
      <alignment horizontal="center" vertical="center"/>
      <protection hidden="1"/>
    </xf>
    <xf numFmtId="164" fontId="12" fillId="4" borderId="12" xfId="0" applyNumberFormat="1" applyFont="1" applyFill="1" applyBorder="1" applyAlignment="1" applyProtection="1">
      <alignment horizontal="center" vertical="center"/>
      <protection hidden="1"/>
    </xf>
    <xf numFmtId="0" fontId="17" fillId="6" borderId="7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20" fillId="2" borderId="7" xfId="0" applyFont="1" applyFill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0" fontId="37" fillId="0" borderId="2" xfId="0" applyFont="1" applyBorder="1" applyAlignment="1" applyProtection="1">
      <alignment horizontal="right"/>
      <protection hidden="1"/>
    </xf>
    <xf numFmtId="0" fontId="37" fillId="0" borderId="2" xfId="0" applyFont="1" applyBorder="1" applyAlignment="1" applyProtection="1">
      <alignment horizontal="left"/>
      <protection hidden="1"/>
    </xf>
    <xf numFmtId="0" fontId="22" fillId="0" borderId="7" xfId="0" applyFont="1" applyBorder="1" applyAlignment="1" applyProtection="1">
      <alignment horizontal="center"/>
      <protection hidden="1"/>
    </xf>
    <xf numFmtId="0" fontId="31" fillId="0" borderId="7" xfId="0" applyFont="1" applyBorder="1" applyAlignment="1" applyProtection="1">
      <alignment horizontal="left"/>
      <protection hidden="1"/>
    </xf>
    <xf numFmtId="164" fontId="31" fillId="0" borderId="7" xfId="0" applyNumberFormat="1" applyFont="1" applyBorder="1" applyAlignment="1" applyProtection="1">
      <alignment horizontal="center"/>
      <protection hidden="1"/>
    </xf>
    <xf numFmtId="0" fontId="22" fillId="0" borderId="10" xfId="0" applyFont="1" applyBorder="1" applyAlignment="1" applyProtection="1">
      <alignment horizontal="center"/>
      <protection hidden="1"/>
    </xf>
    <xf numFmtId="0" fontId="22" fillId="0" borderId="12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32" fillId="0" borderId="5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/>
      <protection hidden="1"/>
    </xf>
    <xf numFmtId="0" fontId="14" fillId="0" borderId="12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/>
      <protection hidden="1"/>
    </xf>
    <xf numFmtId="0" fontId="22" fillId="0" borderId="8" xfId="0" applyFont="1" applyBorder="1" applyAlignment="1" applyProtection="1">
      <alignment horizontal="center"/>
      <protection hidden="1"/>
    </xf>
    <xf numFmtId="0" fontId="31" fillId="0" borderId="2" xfId="0" applyFont="1" applyBorder="1" applyAlignment="1" applyProtection="1">
      <alignment horizontal="left"/>
      <protection hidden="1"/>
    </xf>
    <xf numFmtId="0" fontId="14" fillId="0" borderId="4" xfId="0" applyFont="1" applyBorder="1" applyAlignment="1" applyProtection="1">
      <alignment horizontal="center"/>
      <protection hidden="1"/>
    </xf>
    <xf numFmtId="0" fontId="14" fillId="0" borderId="5" xfId="0" applyFont="1" applyBorder="1" applyAlignment="1" applyProtection="1">
      <alignment horizontal="center"/>
      <protection hidden="1"/>
    </xf>
    <xf numFmtId="0" fontId="14" fillId="0" borderId="7" xfId="0" applyFont="1" applyBorder="1" applyAlignment="1" applyProtection="1">
      <alignment horizontal="center"/>
      <protection hidden="1"/>
    </xf>
    <xf numFmtId="0" fontId="14" fillId="0" borderId="11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164" fontId="13" fillId="0" borderId="7" xfId="0" applyNumberFormat="1" applyFont="1" applyBorder="1" applyAlignment="1" applyProtection="1">
      <alignment horizontal="center"/>
      <protection hidden="1"/>
    </xf>
    <xf numFmtId="164" fontId="13" fillId="0" borderId="10" xfId="0" applyNumberFormat="1" applyFont="1" applyBorder="1" applyAlignment="1" applyProtection="1">
      <alignment horizontal="center"/>
      <protection hidden="1"/>
    </xf>
    <xf numFmtId="164" fontId="13" fillId="0" borderId="12" xfId="0" applyNumberFormat="1" applyFont="1" applyBorder="1" applyAlignment="1" applyProtection="1">
      <alignment horizontal="center"/>
      <protection hidden="1"/>
    </xf>
    <xf numFmtId="164" fontId="14" fillId="0" borderId="10" xfId="0" applyNumberFormat="1" applyFont="1" applyBorder="1" applyAlignment="1" applyProtection="1">
      <alignment horizontal="center"/>
      <protection hidden="1"/>
    </xf>
    <xf numFmtId="164" fontId="14" fillId="0" borderId="12" xfId="0" applyNumberFormat="1" applyFont="1" applyBorder="1" applyAlignment="1" applyProtection="1">
      <alignment horizontal="center"/>
      <protection hidden="1"/>
    </xf>
    <xf numFmtId="0" fontId="14" fillId="0" borderId="10" xfId="0" applyFont="1" applyBorder="1" applyAlignment="1" applyProtection="1">
      <alignment horizontal="right"/>
      <protection hidden="1"/>
    </xf>
    <xf numFmtId="0" fontId="14" fillId="0" borderId="12" xfId="0" applyFont="1" applyBorder="1" applyAlignment="1" applyProtection="1">
      <alignment horizontal="right"/>
      <protection hidden="1"/>
    </xf>
    <xf numFmtId="164" fontId="14" fillId="0" borderId="10" xfId="0" applyNumberFormat="1" applyFont="1" applyBorder="1" applyAlignment="1" applyProtection="1">
      <alignment horizontal="right"/>
      <protection hidden="1"/>
    </xf>
    <xf numFmtId="9" fontId="13" fillId="0" borderId="7" xfId="2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9" fontId="14" fillId="0" borderId="7" xfId="2" applyFont="1" applyBorder="1" applyAlignment="1" applyProtection="1">
      <alignment horizontal="center"/>
      <protection hidden="1"/>
    </xf>
    <xf numFmtId="166" fontId="13" fillId="0" borderId="7" xfId="0" applyNumberFormat="1" applyFont="1" applyBorder="1" applyAlignment="1" applyProtection="1">
      <alignment horizontal="center"/>
      <protection hidden="1"/>
    </xf>
    <xf numFmtId="164" fontId="14" fillId="0" borderId="7" xfId="0" applyNumberFormat="1" applyFont="1" applyBorder="1" applyAlignment="1" applyProtection="1">
      <alignment horizontal="center"/>
      <protection hidden="1"/>
    </xf>
    <xf numFmtId="49" fontId="13" fillId="0" borderId="7" xfId="0" applyNumberFormat="1" applyFont="1" applyBorder="1" applyAlignment="1" applyProtection="1">
      <alignment horizontal="left"/>
      <protection hidden="1"/>
    </xf>
    <xf numFmtId="0" fontId="23" fillId="2" borderId="8" xfId="0" applyFont="1" applyFill="1" applyBorder="1" applyAlignment="1" applyProtection="1">
      <alignment horizontal="center" vertical="center"/>
      <protection hidden="1"/>
    </xf>
    <xf numFmtId="0" fontId="23" fillId="2" borderId="9" xfId="0" applyFont="1" applyFill="1" applyBorder="1" applyAlignment="1" applyProtection="1">
      <alignment horizontal="center" vertical="center"/>
      <protection hidden="1"/>
    </xf>
    <xf numFmtId="0" fontId="17" fillId="4" borderId="8" xfId="0" applyFont="1" applyFill="1" applyBorder="1" applyAlignment="1" applyProtection="1">
      <alignment horizontal="center" vertical="center" wrapText="1"/>
      <protection hidden="1"/>
    </xf>
    <xf numFmtId="0" fontId="17" fillId="4" borderId="20" xfId="0" applyFont="1" applyFill="1" applyBorder="1" applyAlignment="1" applyProtection="1">
      <alignment horizontal="center" vertical="center" wrapText="1"/>
      <protection hidden="1"/>
    </xf>
    <xf numFmtId="0" fontId="17" fillId="4" borderId="9" xfId="0" applyFont="1" applyFill="1" applyBorder="1" applyAlignment="1" applyProtection="1">
      <alignment horizontal="center" vertical="center" wrapText="1"/>
      <protection hidden="1"/>
    </xf>
    <xf numFmtId="0" fontId="36" fillId="2" borderId="1" xfId="0" applyFont="1" applyFill="1" applyBorder="1" applyAlignment="1" applyProtection="1">
      <alignment horizontal="center" vertical="center"/>
      <protection hidden="1"/>
    </xf>
    <xf numFmtId="0" fontId="36" fillId="2" borderId="2" xfId="0" applyFont="1" applyFill="1" applyBorder="1" applyAlignment="1" applyProtection="1">
      <alignment horizontal="center" vertical="center"/>
      <protection hidden="1"/>
    </xf>
    <xf numFmtId="0" fontId="36" fillId="2" borderId="3" xfId="0" applyFont="1" applyFill="1" applyBorder="1" applyAlignment="1" applyProtection="1">
      <alignment horizontal="center" vertical="center"/>
      <protection hidden="1"/>
    </xf>
    <xf numFmtId="0" fontId="36" fillId="2" borderId="4" xfId="0" applyFont="1" applyFill="1" applyBorder="1" applyAlignment="1" applyProtection="1">
      <alignment horizontal="center" vertical="center"/>
      <protection hidden="1"/>
    </xf>
    <xf numFmtId="0" fontId="36" fillId="2" borderId="5" xfId="0" applyFont="1" applyFill="1" applyBorder="1" applyAlignment="1" applyProtection="1">
      <alignment horizontal="center" vertical="center"/>
      <protection hidden="1"/>
    </xf>
    <xf numFmtId="0" fontId="36" fillId="2" borderId="6" xfId="0" applyFont="1" applyFill="1" applyBorder="1" applyAlignment="1" applyProtection="1">
      <alignment horizontal="center" vertical="center"/>
      <protection hidden="1"/>
    </xf>
    <xf numFmtId="0" fontId="39" fillId="9" borderId="10" xfId="0" applyFont="1" applyFill="1" applyBorder="1" applyAlignment="1" applyProtection="1">
      <alignment horizontal="center" vertical="center"/>
      <protection hidden="1"/>
    </xf>
    <xf numFmtId="0" fontId="39" fillId="9" borderId="11" xfId="0" applyFont="1" applyFill="1" applyBorder="1" applyAlignment="1" applyProtection="1">
      <alignment horizontal="center" vertical="center"/>
      <protection hidden="1"/>
    </xf>
    <xf numFmtId="0" fontId="39" fillId="9" borderId="12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Protection="1">
      <protection hidden="1"/>
    </xf>
    <xf numFmtId="0" fontId="5" fillId="6" borderId="2" xfId="0" applyFont="1" applyFill="1" applyBorder="1" applyProtection="1">
      <protection hidden="1"/>
    </xf>
    <xf numFmtId="0" fontId="5" fillId="6" borderId="3" xfId="0" applyFont="1" applyFill="1" applyBorder="1" applyProtection="1">
      <protection hidden="1"/>
    </xf>
    <xf numFmtId="0" fontId="3" fillId="6" borderId="7" xfId="1" applyFont="1" applyFill="1" applyBorder="1" applyAlignment="1" applyProtection="1">
      <alignment horizontal="center" vertical="center"/>
      <protection hidden="1"/>
    </xf>
    <xf numFmtId="0" fontId="5" fillId="6" borderId="14" xfId="0" applyFont="1" applyFill="1" applyBorder="1" applyProtection="1">
      <protection hidden="1"/>
    </xf>
    <xf numFmtId="0" fontId="5" fillId="6" borderId="0" xfId="0" applyFont="1" applyFill="1" applyProtection="1">
      <protection hidden="1"/>
    </xf>
    <xf numFmtId="0" fontId="5" fillId="6" borderId="13" xfId="0" applyFont="1" applyFill="1" applyBorder="1" applyProtection="1">
      <protection hidden="1"/>
    </xf>
    <xf numFmtId="0" fontId="5" fillId="6" borderId="4" xfId="0" applyFont="1" applyFill="1" applyBorder="1" applyProtection="1">
      <protection hidden="1"/>
    </xf>
    <xf numFmtId="0" fontId="5" fillId="6" borderId="5" xfId="0" applyFont="1" applyFill="1" applyBorder="1" applyProtection="1">
      <protection hidden="1"/>
    </xf>
    <xf numFmtId="0" fontId="5" fillId="6" borderId="6" xfId="0" applyFont="1" applyFill="1" applyBorder="1" applyProtection="1">
      <protection hidden="1"/>
    </xf>
    <xf numFmtId="0" fontId="14" fillId="11" borderId="7" xfId="0" applyFont="1" applyFill="1" applyBorder="1" applyAlignment="1" applyProtection="1">
      <alignment horizontal="center" vertical="center" wrapText="1"/>
      <protection hidden="1"/>
    </xf>
    <xf numFmtId="0" fontId="14" fillId="11" borderId="7" xfId="0" applyFont="1" applyFill="1" applyBorder="1" applyAlignment="1" applyProtection="1">
      <alignment horizontal="center" vertical="center"/>
      <protection hidden="1"/>
    </xf>
    <xf numFmtId="0" fontId="40" fillId="13" borderId="10" xfId="0" applyFont="1" applyFill="1" applyBorder="1" applyAlignment="1" applyProtection="1">
      <alignment horizontal="center"/>
      <protection hidden="1"/>
    </xf>
    <xf numFmtId="0" fontId="40" fillId="13" borderId="11" xfId="0" applyFont="1" applyFill="1" applyBorder="1" applyAlignment="1" applyProtection="1">
      <alignment horizontal="center"/>
      <protection hidden="1"/>
    </xf>
    <xf numFmtId="0" fontId="40" fillId="13" borderId="12" xfId="0" applyFont="1" applyFill="1" applyBorder="1" applyAlignment="1" applyProtection="1">
      <alignment horizontal="center"/>
      <protection hidden="1"/>
    </xf>
    <xf numFmtId="0" fontId="14" fillId="8" borderId="7" xfId="0" applyFont="1" applyFill="1" applyBorder="1" applyAlignment="1" applyProtection="1">
      <alignment horizontal="center" vertical="center"/>
      <protection hidden="1"/>
    </xf>
    <xf numFmtId="0" fontId="14" fillId="8" borderId="7" xfId="0" applyFont="1" applyFill="1" applyBorder="1" applyAlignment="1" applyProtection="1">
      <alignment horizontal="center" vertical="center" wrapText="1"/>
      <protection hidden="1"/>
    </xf>
    <xf numFmtId="0" fontId="14" fillId="6" borderId="7" xfId="0" applyFont="1" applyFill="1" applyBorder="1" applyAlignment="1" applyProtection="1">
      <alignment horizontal="center" vertical="center" wrapText="1"/>
      <protection hidden="1"/>
    </xf>
    <xf numFmtId="0" fontId="1" fillId="6" borderId="7" xfId="0" applyFont="1" applyFill="1" applyBorder="1" applyAlignment="1" applyProtection="1">
      <alignment horizontal="center" vertical="center" wrapText="1"/>
      <protection hidden="1"/>
    </xf>
    <xf numFmtId="0" fontId="1" fillId="6" borderId="7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1" fontId="1" fillId="2" borderId="7" xfId="0" applyNumberFormat="1" applyFont="1" applyFill="1" applyBorder="1" applyAlignment="1" applyProtection="1">
      <alignment horizontal="center" vertical="center"/>
      <protection hidden="1"/>
    </xf>
    <xf numFmtId="0" fontId="12" fillId="4" borderId="7" xfId="0" applyFont="1" applyFill="1" applyBorder="1" applyAlignment="1" applyProtection="1">
      <alignment horizontal="center" vertical="center" wrapText="1"/>
      <protection hidden="1"/>
    </xf>
    <xf numFmtId="0" fontId="12" fillId="6" borderId="7" xfId="0" applyFont="1" applyFill="1" applyBorder="1" applyAlignment="1" applyProtection="1">
      <alignment horizontal="center" wrapText="1"/>
      <protection hidden="1"/>
    </xf>
    <xf numFmtId="0" fontId="1" fillId="11" borderId="7" xfId="0" applyFont="1" applyFill="1" applyBorder="1" applyAlignment="1" applyProtection="1">
      <alignment horizontal="left" vertical="center"/>
      <protection hidden="1"/>
    </xf>
    <xf numFmtId="0" fontId="8" fillId="2" borderId="10" xfId="0" applyFont="1" applyFill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/>
      <protection hidden="1"/>
    </xf>
    <xf numFmtId="0" fontId="8" fillId="2" borderId="12" xfId="0" applyFont="1" applyFill="1" applyBorder="1" applyAlignment="1" applyProtection="1">
      <alignment horizontal="center"/>
      <protection hidden="1"/>
    </xf>
    <xf numFmtId="164" fontId="0" fillId="4" borderId="7" xfId="0" applyNumberFormat="1" applyFill="1" applyBorder="1" applyAlignment="1" applyProtection="1">
      <alignment horizontal="center"/>
      <protection hidden="1"/>
    </xf>
    <xf numFmtId="0" fontId="0" fillId="4" borderId="7" xfId="0" applyFill="1" applyBorder="1" applyAlignment="1" applyProtection="1">
      <alignment horizontal="center"/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44" fontId="1" fillId="0" borderId="0" xfId="3" applyFont="1" applyAlignment="1" applyProtection="1">
      <alignment horizontal="center"/>
      <protection hidden="1"/>
    </xf>
    <xf numFmtId="164" fontId="39" fillId="0" borderId="7" xfId="0" applyNumberFormat="1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23" fillId="11" borderId="1" xfId="0" applyFont="1" applyFill="1" applyBorder="1" applyAlignment="1" applyProtection="1">
      <alignment horizontal="center"/>
      <protection hidden="1"/>
    </xf>
    <xf numFmtId="0" fontId="23" fillId="11" borderId="2" xfId="0" applyFont="1" applyFill="1" applyBorder="1" applyAlignment="1" applyProtection="1">
      <alignment horizontal="center"/>
      <protection hidden="1"/>
    </xf>
    <xf numFmtId="0" fontId="23" fillId="11" borderId="3" xfId="0" applyFont="1" applyFill="1" applyBorder="1" applyAlignment="1" applyProtection="1">
      <alignment horizontal="center"/>
      <protection hidden="1"/>
    </xf>
    <xf numFmtId="0" fontId="28" fillId="13" borderId="10" xfId="0" applyFont="1" applyFill="1" applyBorder="1" applyAlignment="1" applyProtection="1">
      <alignment horizontal="center"/>
      <protection hidden="1"/>
    </xf>
    <xf numFmtId="0" fontId="28" fillId="13" borderId="11" xfId="0" applyFont="1" applyFill="1" applyBorder="1" applyAlignment="1" applyProtection="1">
      <alignment horizontal="center"/>
      <protection hidden="1"/>
    </xf>
    <xf numFmtId="0" fontId="28" fillId="13" borderId="12" xfId="0" applyFont="1" applyFill="1" applyBorder="1" applyAlignment="1" applyProtection="1">
      <alignment horizontal="center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45" fillId="0" borderId="4" xfId="1" applyFont="1" applyFill="1" applyBorder="1" applyAlignment="1" applyProtection="1">
      <alignment horizontal="center"/>
      <protection hidden="1"/>
    </xf>
    <xf numFmtId="0" fontId="45" fillId="0" borderId="5" xfId="1" applyFont="1" applyFill="1" applyBorder="1" applyAlignment="1" applyProtection="1">
      <alignment horizontal="center"/>
      <protection hidden="1"/>
    </xf>
    <xf numFmtId="0" fontId="45" fillId="0" borderId="6" xfId="1" applyFont="1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" fontId="1" fillId="11" borderId="7" xfId="0" applyNumberFormat="1" applyFont="1" applyFill="1" applyBorder="1" applyAlignment="1" applyProtection="1">
      <alignment horizontal="center" vertical="center"/>
      <protection hidden="1"/>
    </xf>
  </cellXfs>
  <cellStyles count="4">
    <cellStyle name="Collegamento ipertestuale" xfId="1" builtinId="8"/>
    <cellStyle name="Normale" xfId="0" builtinId="0"/>
    <cellStyle name="Percentuale" xfId="2" builtinId="5"/>
    <cellStyle name="Valuta" xfId="3" builtinId="4"/>
  </cellStyles>
  <dxfs count="768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/>
              <a:t>Ricavi mensili Reparto Camere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GRAF1!$L$6</c:f>
              <c:strCache>
                <c:ptCount val="1"/>
                <c:pt idx="0">
                  <c:v> Budget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GRAF1!$K$7:$K$18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GRAF1!$L$7:$L$18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B-4F3A-BEB8-A53E8DB003F2}"/>
            </c:ext>
          </c:extLst>
        </c:ser>
        <c:ser>
          <c:idx val="1"/>
          <c:order val="1"/>
          <c:tx>
            <c:strRef>
              <c:f>GRAF1!$M$6</c:f>
              <c:strCache>
                <c:ptCount val="1"/>
                <c:pt idx="0">
                  <c:v>Consuntivo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GRAF1!$K$7:$K$18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GRAF1!$M$7:$M$18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B-4F3A-BEB8-A53E8DB00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1442504"/>
        <c:axId val="191434944"/>
      </c:barChart>
      <c:catAx>
        <c:axId val="1914425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34944"/>
        <c:crosses val="autoZero"/>
        <c:auto val="1"/>
        <c:lblAlgn val="ctr"/>
        <c:lblOffset val="100"/>
        <c:noMultiLvlLbl val="0"/>
      </c:catAx>
      <c:valAx>
        <c:axId val="1914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4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Margini mesili Reparto Ristorante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GRAF2!$L$21</c:f>
              <c:strCache>
                <c:ptCount val="1"/>
                <c:pt idx="0">
                  <c:v>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GRAF2!$K$22:$K$33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GRAF2!$L$22:$L$33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D-45B4-B3D5-3BFBEA3CA71C}"/>
            </c:ext>
          </c:extLst>
        </c:ser>
        <c:ser>
          <c:idx val="1"/>
          <c:order val="1"/>
          <c:tx>
            <c:strRef>
              <c:f>GRAF2!$M$21</c:f>
              <c:strCache>
                <c:ptCount val="1"/>
                <c:pt idx="0">
                  <c:v>Consuntivo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GRAF2!$K$22:$K$33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GRAF2!$M$22:$M$33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D-45B4-B3D5-3BFBEA3CA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083056"/>
        <c:axId val="527081256"/>
      </c:barChart>
      <c:catAx>
        <c:axId val="5270830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1256"/>
        <c:crosses val="autoZero"/>
        <c:auto val="1"/>
        <c:lblAlgn val="ctr"/>
        <c:lblOffset val="100"/>
        <c:noMultiLvlLbl val="0"/>
      </c:catAx>
      <c:valAx>
        <c:axId val="52708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Reparto RISTORANTE dati totali di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GRAF2!$B$57:$B$59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GRAF2!$D$57:$D$59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8-44E5-97DD-3C8E1891EA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9056464"/>
        <c:axId val="229047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GRAF2!$B$57:$B$59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GRAF2!$E$57:$E$59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A38-44E5-97DD-3C8E1891EA92}"/>
                  </c:ext>
                </c:extLst>
              </c15:ser>
            </c15:filteredBarSeries>
          </c:ext>
        </c:extLst>
      </c:barChart>
      <c:catAx>
        <c:axId val="22905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9047344"/>
        <c:crosses val="autoZero"/>
        <c:auto val="1"/>
        <c:lblAlgn val="ctr"/>
        <c:lblOffset val="100"/>
        <c:noMultiLvlLbl val="0"/>
      </c:catAx>
      <c:valAx>
        <c:axId val="2290473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22905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Reparto RISTORANTE dati totali CONSUNTIVI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GRAF2!$B$57:$B$59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GRAF2!$F$57:$F$59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C-401F-85F0-E6516415B0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3184240"/>
        <c:axId val="2831722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GRAF2!$B$57:$B$59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GRAF2!$G$57:$G$59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9EC-401F-85F0-E6516415B03B}"/>
                  </c:ext>
                </c:extLst>
              </c15:ser>
            </c15:filteredBarSeries>
          </c:ext>
        </c:extLst>
      </c:barChart>
      <c:catAx>
        <c:axId val="28318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3172240"/>
        <c:crosses val="autoZero"/>
        <c:auto val="1"/>
        <c:lblAlgn val="ctr"/>
        <c:lblOffset val="100"/>
        <c:noMultiLvlLbl val="0"/>
      </c:catAx>
      <c:valAx>
        <c:axId val="2831722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28318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/>
              <a:t>Ricavi mensili Reparto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GRAF3!$L$6</c:f>
              <c:strCache>
                <c:ptCount val="1"/>
                <c:pt idx="0">
                  <c:v> Budget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GRAF3!$K$7:$K$18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GRAF3!$L$7:$L$18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0-4A11-B59E-2A86B69DB605}"/>
            </c:ext>
          </c:extLst>
        </c:ser>
        <c:ser>
          <c:idx val="1"/>
          <c:order val="1"/>
          <c:tx>
            <c:strRef>
              <c:f>GRAF3!$M$6</c:f>
              <c:strCache>
                <c:ptCount val="1"/>
                <c:pt idx="0">
                  <c:v>Consuntivo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GRAF3!$K$7:$K$18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GRAF3!$M$7:$M$18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0-4A11-B59E-2A86B69D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1442504"/>
        <c:axId val="191434944"/>
      </c:barChart>
      <c:catAx>
        <c:axId val="1914425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34944"/>
        <c:crosses val="autoZero"/>
        <c:auto val="1"/>
        <c:lblAlgn val="ctr"/>
        <c:lblOffset val="100"/>
        <c:noMultiLvlLbl val="0"/>
      </c:catAx>
      <c:valAx>
        <c:axId val="1914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4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Margini mesili Reparto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GRAF3!$L$21</c:f>
              <c:strCache>
                <c:ptCount val="1"/>
                <c:pt idx="0">
                  <c:v>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GRAF3!$K$22:$K$33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GRAF3!$L$22:$L$33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6-456B-9104-03F3949F7729}"/>
            </c:ext>
          </c:extLst>
        </c:ser>
        <c:ser>
          <c:idx val="1"/>
          <c:order val="1"/>
          <c:tx>
            <c:strRef>
              <c:f>GRAF3!$M$21</c:f>
              <c:strCache>
                <c:ptCount val="1"/>
                <c:pt idx="0">
                  <c:v>Consuntivo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GRAF3!$K$22:$K$33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GRAF3!$M$22:$M$33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6-456B-9104-03F3949F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083056"/>
        <c:axId val="527081256"/>
      </c:barChart>
      <c:catAx>
        <c:axId val="5270830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1256"/>
        <c:crosses val="autoZero"/>
        <c:auto val="1"/>
        <c:lblAlgn val="ctr"/>
        <c:lblOffset val="100"/>
        <c:noMultiLvlLbl val="0"/>
      </c:catAx>
      <c:valAx>
        <c:axId val="52708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Reparto BAR dati totali di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GRAF3!$B$56:$B$58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GRAF3!$D$56:$D$58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C-458D-94FB-44FF81771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3321088"/>
        <c:axId val="2833148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GRAF3!$B$56:$B$58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GRAF3!$E$56:$E$58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41C-458D-94FB-44FF81771710}"/>
                  </c:ext>
                </c:extLst>
              </c15:ser>
            </c15:filteredBarSeries>
          </c:ext>
        </c:extLst>
      </c:barChart>
      <c:catAx>
        <c:axId val="28332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3314848"/>
        <c:crosses val="autoZero"/>
        <c:auto val="1"/>
        <c:lblAlgn val="ctr"/>
        <c:lblOffset val="100"/>
        <c:noMultiLvlLbl val="0"/>
      </c:catAx>
      <c:valAx>
        <c:axId val="2833148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28332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Reparto BAR dati totali CONSUNTIVI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GRAF3!$B$56:$B$58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GRAF3!$F$56:$F$58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7C6-9033-DA8A17B525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3325888"/>
        <c:axId val="2833100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GRAF3!$B$56:$B$58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GRAF3!$G$56:$G$58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1F-47C6-9033-DA8A17B525E0}"/>
                  </c:ext>
                </c:extLst>
              </c15:ser>
            </c15:filteredBarSeries>
          </c:ext>
        </c:extLst>
      </c:barChart>
      <c:catAx>
        <c:axId val="2833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3310048"/>
        <c:crosses val="autoZero"/>
        <c:auto val="1"/>
        <c:lblAlgn val="ctr"/>
        <c:lblOffset val="100"/>
        <c:noMultiLvlLbl val="0"/>
      </c:catAx>
      <c:valAx>
        <c:axId val="283310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28332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/>
              <a:t>Ricavi mensili Reparto SPA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GRAF4!$L$6</c:f>
              <c:strCache>
                <c:ptCount val="1"/>
                <c:pt idx="0">
                  <c:v> Budget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GRAF4!$K$7:$K$18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GRAF4!$L$7:$L$18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2-40DD-A16D-3D60E9396A88}"/>
            </c:ext>
          </c:extLst>
        </c:ser>
        <c:ser>
          <c:idx val="1"/>
          <c:order val="1"/>
          <c:tx>
            <c:strRef>
              <c:f>GRAF4!$M$6</c:f>
              <c:strCache>
                <c:ptCount val="1"/>
                <c:pt idx="0">
                  <c:v>Consuntivo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GRAF4!$K$7:$K$18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GRAF4!$M$7:$M$18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2-40DD-A16D-3D60E9396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1442504"/>
        <c:axId val="191434944"/>
      </c:barChart>
      <c:catAx>
        <c:axId val="1914425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34944"/>
        <c:crosses val="autoZero"/>
        <c:auto val="1"/>
        <c:lblAlgn val="ctr"/>
        <c:lblOffset val="100"/>
        <c:noMultiLvlLbl val="0"/>
      </c:catAx>
      <c:valAx>
        <c:axId val="1914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4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Margini mesili Reparto SPA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GRAF4!$L$21</c:f>
              <c:strCache>
                <c:ptCount val="1"/>
                <c:pt idx="0">
                  <c:v>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GRAF4!$K$22:$K$33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GRAF4!$L$22:$L$33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F-4248-AE42-11713D914B50}"/>
            </c:ext>
          </c:extLst>
        </c:ser>
        <c:ser>
          <c:idx val="1"/>
          <c:order val="1"/>
          <c:tx>
            <c:strRef>
              <c:f>GRAF4!$M$21</c:f>
              <c:strCache>
                <c:ptCount val="1"/>
                <c:pt idx="0">
                  <c:v>Consuntivo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GRAF4!$K$22:$K$33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GRAF4!$M$22:$M$33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F-4248-AE42-11713D914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083056"/>
        <c:axId val="527081256"/>
      </c:barChart>
      <c:catAx>
        <c:axId val="5270830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1256"/>
        <c:crosses val="autoZero"/>
        <c:auto val="1"/>
        <c:lblAlgn val="ctr"/>
        <c:lblOffset val="100"/>
        <c:noMultiLvlLbl val="0"/>
      </c:catAx>
      <c:valAx>
        <c:axId val="52708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Reparto SPA dati totali di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GRAF4!$B$57:$B$59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GRAF4!$D$57:$D$59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8-42B1-8D3F-88E63CC1A5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8379656"/>
        <c:axId val="29837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GRAF4!$B$57:$B$59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GRAF4!$C$57:$C$59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398-42B1-8D3F-88E63CC1A5F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GRAF4!$B$57:$B$59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GRAF4!$E$57:$E$59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398-42B1-8D3F-88E63CC1A5FA}"/>
                  </c:ext>
                </c:extLst>
              </c15:ser>
            </c15:filteredBarSeries>
          </c:ext>
        </c:extLst>
      </c:barChart>
      <c:catAx>
        <c:axId val="29837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8373536"/>
        <c:crosses val="autoZero"/>
        <c:auto val="1"/>
        <c:lblAlgn val="ctr"/>
        <c:lblOffset val="100"/>
        <c:noMultiLvlLbl val="0"/>
      </c:catAx>
      <c:valAx>
        <c:axId val="2983735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298379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Margini mesili Reparto Camere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GRAF1!$L$21</c:f>
              <c:strCache>
                <c:ptCount val="1"/>
                <c:pt idx="0">
                  <c:v>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GRAF1!$K$22:$K$33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GRAF1!$L$22:$L$33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0-4713-9A3E-057312443924}"/>
            </c:ext>
          </c:extLst>
        </c:ser>
        <c:ser>
          <c:idx val="1"/>
          <c:order val="1"/>
          <c:tx>
            <c:strRef>
              <c:f>GRAF1!$M$21</c:f>
              <c:strCache>
                <c:ptCount val="1"/>
                <c:pt idx="0">
                  <c:v>Consuntivo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GRAF1!$K$22:$K$33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GRAF1!$M$22:$M$33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0-4713-9A3E-05731244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083056"/>
        <c:axId val="527081256"/>
      </c:barChart>
      <c:catAx>
        <c:axId val="5270830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1256"/>
        <c:crosses val="autoZero"/>
        <c:auto val="1"/>
        <c:lblAlgn val="ctr"/>
        <c:lblOffset val="100"/>
        <c:noMultiLvlLbl val="0"/>
      </c:catAx>
      <c:valAx>
        <c:axId val="52708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Reparto SPA dati totali CONSUNTIVI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GRAF4!$B$57:$B$59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GRAF4!$F$57:$F$59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E-4329-A361-9F4EC7DE5A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7079816"/>
        <c:axId val="5496594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GRAF4!$B$57:$B$59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GRAF4!$G$57:$G$59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4E-4329-A361-9F4EC7DE5A62}"/>
                  </c:ext>
                </c:extLst>
              </c15:ser>
            </c15:filteredBarSeries>
          </c:ext>
        </c:extLst>
      </c:barChart>
      <c:catAx>
        <c:axId val="29707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9659400"/>
        <c:crosses val="autoZero"/>
        <c:auto val="1"/>
        <c:lblAlgn val="ctr"/>
        <c:lblOffset val="100"/>
        <c:noMultiLvlLbl val="0"/>
      </c:catAx>
      <c:valAx>
        <c:axId val="5496594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29707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/>
              <a:t>Ricavi mensili di Reparto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GRAF5!$L$6</c:f>
              <c:strCache>
                <c:ptCount val="1"/>
                <c:pt idx="0">
                  <c:v> Budget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GRAF5!$K$7:$K$18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GRAF5!$L$7:$L$18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4-4FFB-A8B1-A76BC27FBA8C}"/>
            </c:ext>
          </c:extLst>
        </c:ser>
        <c:ser>
          <c:idx val="1"/>
          <c:order val="1"/>
          <c:tx>
            <c:strRef>
              <c:f>GRAF5!$M$6</c:f>
              <c:strCache>
                <c:ptCount val="1"/>
                <c:pt idx="0">
                  <c:v>Consuntivo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GRAF5!$K$7:$K$18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GRAF5!$M$7:$M$18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4-4FFB-A8B1-A76BC27FB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1442504"/>
        <c:axId val="191434944"/>
      </c:barChart>
      <c:catAx>
        <c:axId val="1914425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34944"/>
        <c:crosses val="autoZero"/>
        <c:auto val="1"/>
        <c:lblAlgn val="ctr"/>
        <c:lblOffset val="100"/>
        <c:noMultiLvlLbl val="0"/>
      </c:catAx>
      <c:valAx>
        <c:axId val="1914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4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Margini mesili di Reparto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GRAF5!$L$21</c:f>
              <c:strCache>
                <c:ptCount val="1"/>
                <c:pt idx="0">
                  <c:v>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GRAF5!$K$22:$K$33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GRAF5!$L$22:$L$33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B-4978-A7BF-6A4E1EC9C533}"/>
            </c:ext>
          </c:extLst>
        </c:ser>
        <c:ser>
          <c:idx val="1"/>
          <c:order val="1"/>
          <c:tx>
            <c:strRef>
              <c:f>GRAF5!$M$21</c:f>
              <c:strCache>
                <c:ptCount val="1"/>
                <c:pt idx="0">
                  <c:v>Consuntivo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GRAF5!$K$22:$K$33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GRAF5!$M$22:$M$33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B-4978-A7BF-6A4E1EC9C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083056"/>
        <c:axId val="527081256"/>
      </c:barChart>
      <c:catAx>
        <c:axId val="5270830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1256"/>
        <c:crosses val="autoZero"/>
        <c:auto val="1"/>
        <c:lblAlgn val="ctr"/>
        <c:lblOffset val="100"/>
        <c:noMultiLvlLbl val="0"/>
      </c:catAx>
      <c:valAx>
        <c:axId val="52708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08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50" b="1"/>
              <a:t>Reparto MINOR</a:t>
            </a:r>
            <a:r>
              <a:rPr lang="it-IT" sz="1050" b="1" baseline="0"/>
              <a:t> dati totali di BUDGET</a:t>
            </a:r>
            <a:endParaRPr lang="it-IT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GRAF5!$B$57:$B$59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GRAF5!$D$57:$D$59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7-4EAB-A23E-EA89E5D0D8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2620808"/>
        <c:axId val="5526226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GRAF5!$B$57:$B$59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GRAF5!$C$57:$C$59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1C7-4EAB-A23E-EA89E5D0D86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GRAF5!$B$57:$B$59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GRAF5!$E$57:$E$59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1C7-4EAB-A23E-EA89E5D0D869}"/>
                  </c:ext>
                </c:extLst>
              </c15:ser>
            </c15:filteredBarSeries>
          </c:ext>
        </c:extLst>
      </c:barChart>
      <c:catAx>
        <c:axId val="5526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2622608"/>
        <c:crosses val="autoZero"/>
        <c:auto val="1"/>
        <c:lblAlgn val="ctr"/>
        <c:lblOffset val="100"/>
        <c:noMultiLvlLbl val="0"/>
      </c:catAx>
      <c:valAx>
        <c:axId val="5526226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55262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50" b="1"/>
              <a:t>Reparto MINOR dati totali CONSUNTIVI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GRAF5!$B$57:$B$59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GRAF5!$F$57:$F$59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9-4C6E-9C7E-E2F9DDEB5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3189968"/>
        <c:axId val="6031874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GRAF5!$B$57:$B$59</c15:sqref>
                        </c15:formulaRef>
                      </c:ext>
                    </c:extLst>
                    <c:strCache>
                      <c:ptCount val="3"/>
                      <c:pt idx="0">
                        <c:v>Ricavi di Reparto</c:v>
                      </c:pt>
                      <c:pt idx="1">
                        <c:v>Costi di Reparto</c:v>
                      </c:pt>
                      <c:pt idx="2">
                        <c:v>Margine di Reparto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GRAF5!$G$57:$G$59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9D9-4C6E-9C7E-E2F9DDEB5424}"/>
                  </c:ext>
                </c:extLst>
              </c15:ser>
            </c15:filteredBarSeries>
          </c:ext>
        </c:extLst>
      </c:barChart>
      <c:catAx>
        <c:axId val="6031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3187448"/>
        <c:crosses val="autoZero"/>
        <c:auto val="1"/>
        <c:lblAlgn val="ctr"/>
        <c:lblOffset val="100"/>
        <c:noMultiLvlLbl val="0"/>
      </c:catAx>
      <c:valAx>
        <c:axId val="603187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60318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Ricavi Operativi totali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GRAF6!$B$20:$B$22</c:f>
              <c:strCache>
                <c:ptCount val="3"/>
                <c:pt idx="0">
                  <c:v>Budget</c:v>
                </c:pt>
                <c:pt idx="1">
                  <c:v>*Consuntivo</c:v>
                </c:pt>
                <c:pt idx="2">
                  <c:v>Anno precedente</c:v>
                </c:pt>
              </c:strCache>
            </c:strRef>
          </c:cat>
          <c:val>
            <c:numRef>
              <c:f>GRAF6!$D$20:$D$22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A-4B70-8A76-51AB594977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9648336"/>
        <c:axId val="569643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GRAF6!$B$20:$B$22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*Consuntivo</c:v>
                      </c:pt>
                      <c:pt idx="2">
                        <c:v>Anno precedente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GRAF6!$C$20:$C$22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A2A-4B70-8A76-51AB5949779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GRAF6!$B$20:$B$22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*Consuntivo</c:v>
                      </c:pt>
                      <c:pt idx="2">
                        <c:v>Anno precedente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GRAF6!$E$20:$E$22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A2A-4B70-8A76-51AB59497795}"/>
                  </c:ext>
                </c:extLst>
              </c15:ser>
            </c15:filteredBarSeries>
          </c:ext>
        </c:extLst>
      </c:barChart>
      <c:catAx>
        <c:axId val="56964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9643296"/>
        <c:crosses val="autoZero"/>
        <c:auto val="1"/>
        <c:lblAlgn val="ctr"/>
        <c:lblOffset val="100"/>
        <c:noMultiLvlLbl val="0"/>
      </c:catAx>
      <c:valAx>
        <c:axId val="569643296"/>
        <c:scaling>
          <c:orientation val="minMax"/>
        </c:scaling>
        <c:delete val="1"/>
        <c:axPos val="l"/>
        <c:numFmt formatCode="_-[$€-2]\ * #,##0.00_-;\-[$€-2]\ * #,##0.00_-;_-[$€-2]\ * &quot;-&quot;??_-;_-@_-" sourceLinked="1"/>
        <c:majorTickMark val="none"/>
        <c:minorTickMark val="none"/>
        <c:tickLblPos val="nextTo"/>
        <c:crossAx val="56964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00" b="1"/>
              <a:t>Composizione Ricavi a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69-4C5D-B0AA-901DA1E97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69-4C5D-B0AA-901DA1E97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69-4C5D-B0AA-901DA1E97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69-4C5D-B0AA-901DA1E97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69-4C5D-B0AA-901DA1E970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GRAF6!$B$53:$B$57</c:f>
              <c:strCache>
                <c:ptCount val="5"/>
                <c:pt idx="0">
                  <c:v>HOTEL</c:v>
                </c:pt>
                <c:pt idx="1">
                  <c:v>RISTORANTE</c:v>
                </c:pt>
                <c:pt idx="2">
                  <c:v>BAR</c:v>
                </c:pt>
                <c:pt idx="3">
                  <c:v>WELLNESS</c:v>
                </c:pt>
                <c:pt idx="4">
                  <c:v>Reparto minor</c:v>
                </c:pt>
              </c:strCache>
            </c:strRef>
          </c:cat>
          <c:val>
            <c:numRef>
              <c:f>GRAF6!$F$53:$F$57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3-4020-A6C4-2370B39ED9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00" b="1"/>
              <a:t>Composizione Ricavi</a:t>
            </a:r>
            <a:r>
              <a:rPr lang="it-IT" sz="1000" b="1" baseline="0"/>
              <a:t> a CONSUNTIVO</a:t>
            </a:r>
            <a:endParaRPr lang="it-IT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5B-4FF6-89F4-6FC231C4B7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5B-4FF6-89F4-6FC231C4B7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5B-4FF6-89F4-6FC231C4B7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5B-4FF6-89F4-6FC231C4B7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5B-4FF6-89F4-6FC231C4B7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GRAF6!$B$53:$B$57</c:f>
              <c:strCache>
                <c:ptCount val="5"/>
                <c:pt idx="0">
                  <c:v>HOTEL</c:v>
                </c:pt>
                <c:pt idx="1">
                  <c:v>RISTORANTE</c:v>
                </c:pt>
                <c:pt idx="2">
                  <c:v>BAR</c:v>
                </c:pt>
                <c:pt idx="3">
                  <c:v>WELLNESS</c:v>
                </c:pt>
                <c:pt idx="4">
                  <c:v>Reparto minor</c:v>
                </c:pt>
              </c:strCache>
            </c:strRef>
          </c:cat>
          <c:val>
            <c:numRef>
              <c:f>GRAF6!$I$53:$I$57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E-42D7-AF6D-C2956C9B91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00" b="1"/>
              <a:t>Composizione Ricavi</a:t>
            </a:r>
            <a:r>
              <a:rPr lang="it-IT" sz="1000" b="1" baseline="0"/>
              <a:t> ANNO PRECEDENTE</a:t>
            </a:r>
            <a:endParaRPr lang="it-IT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DF-4EDC-9232-3CD500F412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DF-4EDC-9232-3CD500F412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DF-4EDC-9232-3CD500F412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DF-4EDC-9232-3CD500F412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DDF-4EDC-9232-3CD500F412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GRAF6!$B$53:$B$57</c:f>
              <c:strCache>
                <c:ptCount val="5"/>
                <c:pt idx="0">
                  <c:v>HOTEL</c:v>
                </c:pt>
                <c:pt idx="1">
                  <c:v>RISTORANTE</c:v>
                </c:pt>
                <c:pt idx="2">
                  <c:v>BAR</c:v>
                </c:pt>
                <c:pt idx="3">
                  <c:v>WELLNESS</c:v>
                </c:pt>
                <c:pt idx="4">
                  <c:v>Reparto minor</c:v>
                </c:pt>
              </c:strCache>
            </c:strRef>
          </c:cat>
          <c:val>
            <c:numRef>
              <c:f>GRAF6!$L$53:$L$57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3-494E-80AC-02F6504150F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50" b="1"/>
              <a:t>Dati previsionali a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GRAF6!$B$92</c:f>
              <c:strCache>
                <c:ptCount val="1"/>
                <c:pt idx="0">
                  <c:v>G.O.P.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GRAF6!$F$92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E-431C-989D-8C640B1F71D3}"/>
            </c:ext>
          </c:extLst>
        </c:ser>
        <c:ser>
          <c:idx val="1"/>
          <c:order val="1"/>
          <c:tx>
            <c:strRef>
              <c:f>GRAF6!$B$93</c:f>
              <c:strCache>
                <c:ptCount val="1"/>
                <c:pt idx="0">
                  <c:v>Risultato netto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GRAF6!$F$93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E-431C-989D-8C640B1F71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453136"/>
        <c:axId val="108448336"/>
      </c:barChart>
      <c:catAx>
        <c:axId val="108453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8448336"/>
        <c:crosses val="autoZero"/>
        <c:auto val="1"/>
        <c:lblAlgn val="ctr"/>
        <c:lblOffset val="100"/>
        <c:noMultiLvlLbl val="0"/>
      </c:catAx>
      <c:valAx>
        <c:axId val="1084483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845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Tasso Occupazione Camere mensile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GRAF1!$L$56</c:f>
              <c:strCache>
                <c:ptCount val="1"/>
                <c:pt idx="0">
                  <c:v>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GRAF1!$K$57:$K$68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GRAF1!$L$57:$L$68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1-46A2-AB42-9288EFCBF8A6}"/>
            </c:ext>
          </c:extLst>
        </c:ser>
        <c:ser>
          <c:idx val="1"/>
          <c:order val="1"/>
          <c:tx>
            <c:strRef>
              <c:f>GRAF1!$M$56</c:f>
              <c:strCache>
                <c:ptCount val="1"/>
                <c:pt idx="0">
                  <c:v>Consuntivo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GRAF1!$K$57:$K$68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GRAF1!$M$57:$M$68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1-46A2-AB42-9288EFCBF8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7347032"/>
        <c:axId val="597341992"/>
      </c:barChart>
      <c:catAx>
        <c:axId val="5973470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7341992"/>
        <c:crosses val="autoZero"/>
        <c:auto val="1"/>
        <c:lblAlgn val="ctr"/>
        <c:lblOffset val="100"/>
        <c:noMultiLvlLbl val="0"/>
      </c:catAx>
      <c:valAx>
        <c:axId val="5973419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9734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50" b="1"/>
              <a:t>Dati a CONSUNTIVO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GRAF6!$B$92</c:f>
              <c:strCache>
                <c:ptCount val="1"/>
                <c:pt idx="0">
                  <c:v>G.O.P.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GRAF6!$I$92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1-4B65-A1C9-07122BB80AA5}"/>
            </c:ext>
          </c:extLst>
        </c:ser>
        <c:ser>
          <c:idx val="1"/>
          <c:order val="1"/>
          <c:tx>
            <c:strRef>
              <c:f>GRAF6!$B$93</c:f>
              <c:strCache>
                <c:ptCount val="1"/>
                <c:pt idx="0">
                  <c:v>Risultato netto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GRAF6!$I$93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1-4B65-A1C9-07122BB80A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3175600"/>
        <c:axId val="283176560"/>
      </c:barChart>
      <c:catAx>
        <c:axId val="283175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3176560"/>
        <c:crosses val="autoZero"/>
        <c:auto val="1"/>
        <c:lblAlgn val="ctr"/>
        <c:lblOffset val="100"/>
        <c:noMultiLvlLbl val="0"/>
      </c:catAx>
      <c:valAx>
        <c:axId val="283176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8317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50" b="1"/>
              <a:t>Dati ANNO PRECEDENTE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GRAF6!$B$92</c:f>
              <c:strCache>
                <c:ptCount val="1"/>
                <c:pt idx="0">
                  <c:v>G.O.P.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GRAF6!$L$92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B-4C92-94D6-6316E83C4085}"/>
            </c:ext>
          </c:extLst>
        </c:ser>
        <c:ser>
          <c:idx val="1"/>
          <c:order val="1"/>
          <c:tx>
            <c:strRef>
              <c:f>GRAF6!$B$93</c:f>
              <c:strCache>
                <c:ptCount val="1"/>
                <c:pt idx="0">
                  <c:v>Risultato netto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GRAF6!$L$93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B-4C92-94D6-6316E83C40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9056944"/>
        <c:axId val="229045424"/>
      </c:barChart>
      <c:catAx>
        <c:axId val="229056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045424"/>
        <c:crosses val="autoZero"/>
        <c:auto val="1"/>
        <c:lblAlgn val="ctr"/>
        <c:lblOffset val="100"/>
        <c:noMultiLvlLbl val="0"/>
      </c:catAx>
      <c:valAx>
        <c:axId val="2290454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2905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00" b="1"/>
              <a:t>Costi operativi per reparto (BUDGET)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GRAF6!$B$126:$B$130</c:f>
              <c:strCache>
                <c:ptCount val="5"/>
                <c:pt idx="0">
                  <c:v>Reparto minor</c:v>
                </c:pt>
                <c:pt idx="1">
                  <c:v>WELLNESS</c:v>
                </c:pt>
                <c:pt idx="2">
                  <c:v>BAR</c:v>
                </c:pt>
                <c:pt idx="3">
                  <c:v>HOTEL</c:v>
                </c:pt>
                <c:pt idx="4">
                  <c:v>RICAVI OPERATIVI </c:v>
                </c:pt>
              </c:strCache>
            </c:strRef>
          </c:cat>
          <c:val>
            <c:numRef>
              <c:f>GRAF6!$D$126:$D$130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C-4B94-B93D-A7643C81CC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47376"/>
        <c:axId val="108447856"/>
      </c:barChart>
      <c:catAx>
        <c:axId val="10844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447856"/>
        <c:crosses val="autoZero"/>
        <c:auto val="1"/>
        <c:lblAlgn val="ctr"/>
        <c:lblOffset val="100"/>
        <c:noMultiLvlLbl val="0"/>
      </c:catAx>
      <c:valAx>
        <c:axId val="1084478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844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00" b="1"/>
              <a:t>Costi operativi per reparto (CONSUNTIVO)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GRAF6!$B$126:$B$130</c:f>
              <c:strCache>
                <c:ptCount val="5"/>
                <c:pt idx="0">
                  <c:v>Reparto minor</c:v>
                </c:pt>
                <c:pt idx="1">
                  <c:v>WELLNESS</c:v>
                </c:pt>
                <c:pt idx="2">
                  <c:v>BAR</c:v>
                </c:pt>
                <c:pt idx="3">
                  <c:v>HOTEL</c:v>
                </c:pt>
                <c:pt idx="4">
                  <c:v>RICAVI OPERATIVI </c:v>
                </c:pt>
              </c:strCache>
            </c:strRef>
          </c:cat>
          <c:val>
            <c:numRef>
              <c:f>GRAF6!$F$126:$F$130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2-4B18-85A0-E8A3E990F8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9057904"/>
        <c:axId val="229045904"/>
      </c:barChart>
      <c:catAx>
        <c:axId val="2290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9045904"/>
        <c:crosses val="autoZero"/>
        <c:auto val="1"/>
        <c:lblAlgn val="ctr"/>
        <c:lblOffset val="100"/>
        <c:noMultiLvlLbl val="0"/>
      </c:catAx>
      <c:valAx>
        <c:axId val="2290459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2905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00" b="1"/>
              <a:t>Costi</a:t>
            </a:r>
            <a:r>
              <a:rPr lang="it-IT" sz="1000" b="1" baseline="0"/>
              <a:t> operativi per reparto (ANNO PRECEDENTE)</a:t>
            </a:r>
            <a:endParaRPr lang="it-IT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GRAF6!$B$126:$B$130</c:f>
              <c:strCache>
                <c:ptCount val="5"/>
                <c:pt idx="0">
                  <c:v>Reparto minor</c:v>
                </c:pt>
                <c:pt idx="1">
                  <c:v>WELLNESS</c:v>
                </c:pt>
                <c:pt idx="2">
                  <c:v>BAR</c:v>
                </c:pt>
                <c:pt idx="3">
                  <c:v>HOTEL</c:v>
                </c:pt>
                <c:pt idx="4">
                  <c:v>RICAVI OPERATIVI </c:v>
                </c:pt>
              </c:strCache>
            </c:strRef>
          </c:cat>
          <c:val>
            <c:numRef>
              <c:f>GRAF6!$H$126:$H$130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F-409D-84ED-877DF1C267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7210768"/>
        <c:axId val="47211728"/>
      </c:barChart>
      <c:catAx>
        <c:axId val="47210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211728"/>
        <c:crosses val="autoZero"/>
        <c:auto val="1"/>
        <c:lblAlgn val="ctr"/>
        <c:lblOffset val="100"/>
        <c:noMultiLvlLbl val="0"/>
      </c:catAx>
      <c:valAx>
        <c:axId val="4721172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21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Andamento Budget di tesoreria dinamico*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GRAF6!$D$158</c:f>
              <c:strCache>
                <c:ptCount val="1"/>
                <c:pt idx="0">
                  <c:v> Entrate totali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GRAF6!$B$159:$B$170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GRAF6!$D$159:$D$170</c:f>
              <c:numCache>
                <c:formatCode>_-[$€-2]\ * #,##0_-;\-[$€-2]\ * #,##0_-;_-[$€-2]\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A-4001-9350-54A97A49DF32}"/>
            </c:ext>
          </c:extLst>
        </c:ser>
        <c:ser>
          <c:idx val="1"/>
          <c:order val="1"/>
          <c:tx>
            <c:strRef>
              <c:f>GRAF6!$F$158</c:f>
              <c:strCache>
                <c:ptCount val="1"/>
                <c:pt idx="0">
                  <c:v> Uscite totali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GRAF6!$B$159:$B$170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GRAF6!$F$159:$F$170</c:f>
              <c:numCache>
                <c:formatCode>_-[$€-2]\ * #,##0_-;\-[$€-2]\ * #,##0_-;_-[$€-2]\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A-4001-9350-54A97A49D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576536"/>
        <c:axId val="581581936"/>
      </c:barChart>
      <c:catAx>
        <c:axId val="58157653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581936"/>
        <c:crosses val="autoZero"/>
        <c:auto val="1"/>
        <c:lblAlgn val="ctr"/>
        <c:lblOffset val="100"/>
        <c:noMultiLvlLbl val="0"/>
      </c:catAx>
      <c:valAx>
        <c:axId val="58158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_-;\-[$€-2]\ * #,##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157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Disponibilità di cassa*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GRAF6!$H$158</c:f>
              <c:strCache>
                <c:ptCount val="1"/>
                <c:pt idx="0">
                  <c:v>Disponibilità di cassa*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GRAF6!$B$159:$B$170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GRAF6!$H$159:$H$170</c:f>
              <c:numCache>
                <c:formatCode>_-[$€-2]\ * #,##0_-;\-[$€-2]\ * #,##0_-;_-[$€-2]\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3-4B72-B3E8-B18A4D065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413472"/>
        <c:axId val="508413112"/>
      </c:barChart>
      <c:catAx>
        <c:axId val="50841347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8413112"/>
        <c:crosses val="autoZero"/>
        <c:auto val="1"/>
        <c:lblAlgn val="ctr"/>
        <c:lblOffset val="100"/>
        <c:noMultiLvlLbl val="0"/>
      </c:catAx>
      <c:valAx>
        <c:axId val="50841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_-;\-[$€-2]\ * #,##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841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Ricavo medio per camere vendute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GRAF1!$L$73</c:f>
              <c:strCache>
                <c:ptCount val="1"/>
                <c:pt idx="0">
                  <c:v>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GRAF1!$K$74:$K$85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GRAF1!$L$74:$L$85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0-411A-8341-78917A403A75}"/>
            </c:ext>
          </c:extLst>
        </c:ser>
        <c:ser>
          <c:idx val="1"/>
          <c:order val="1"/>
          <c:tx>
            <c:strRef>
              <c:f>GRAF1!$M$73</c:f>
              <c:strCache>
                <c:ptCount val="1"/>
                <c:pt idx="0">
                  <c:v>Consuntivo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GRAF1!$K$74:$K$85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GRAF1!$M$74:$M$85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0-411A-8341-78917A403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325608"/>
        <c:axId val="535325968"/>
      </c:barChart>
      <c:catAx>
        <c:axId val="53532560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5325968"/>
        <c:crosses val="autoZero"/>
        <c:auto val="1"/>
        <c:lblAlgn val="ctr"/>
        <c:lblOffset val="100"/>
        <c:noMultiLvlLbl val="0"/>
      </c:catAx>
      <c:valAx>
        <c:axId val="53532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5325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Numero camere vendute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GRAF1!$L$38</c:f>
              <c:strCache>
                <c:ptCount val="1"/>
                <c:pt idx="0">
                  <c:v>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GRAF1!$K$39:$K$50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GRAF1!$L$39:$L$50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E-4542-BAA3-36214CC3561A}"/>
            </c:ext>
          </c:extLst>
        </c:ser>
        <c:ser>
          <c:idx val="1"/>
          <c:order val="1"/>
          <c:tx>
            <c:strRef>
              <c:f>GRAF1!$M$38</c:f>
              <c:strCache>
                <c:ptCount val="1"/>
                <c:pt idx="0">
                  <c:v>Consuntivo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GRAF1!$K$39:$K$50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GRAF1!$M$39:$M$50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E-4542-BAA3-36214CC356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7161392"/>
        <c:axId val="537163192"/>
      </c:barChart>
      <c:catAx>
        <c:axId val="5371613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7163192"/>
        <c:crosses val="autoZero"/>
        <c:auto val="1"/>
        <c:lblAlgn val="ctr"/>
        <c:lblOffset val="100"/>
        <c:noMultiLvlLbl val="0"/>
      </c:catAx>
      <c:valAx>
        <c:axId val="537163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3716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000" b="1">
                <a:solidFill>
                  <a:sysClr val="windowText" lastClr="000000"/>
                </a:solidFill>
              </a:rPr>
              <a:t>REVPAR - Ricavo medio per camera venduta</a:t>
            </a:r>
          </a:p>
        </c:rich>
      </c:tx>
      <c:layout>
        <c:manualLayout>
          <c:xMode val="edge"/>
          <c:yMode val="edge"/>
          <c:x val="0.2461739586899463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GRAF1!$L$89</c:f>
              <c:strCache>
                <c:ptCount val="1"/>
                <c:pt idx="0">
                  <c:v> Budget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GRAF1!$K$90:$K$101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GRAF1!$L$90:$L$101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1-43D4-A5D0-BE458628293F}"/>
            </c:ext>
          </c:extLst>
        </c:ser>
        <c:ser>
          <c:idx val="1"/>
          <c:order val="1"/>
          <c:tx>
            <c:strRef>
              <c:f>GRAF1!$M$89</c:f>
              <c:strCache>
                <c:ptCount val="1"/>
                <c:pt idx="0">
                  <c:v>Consuntivo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GRAF1!$K$90:$K$101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GRAF1!$M$90:$M$101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1-43D4-A5D0-BE4586282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741928"/>
        <c:axId val="500742288"/>
      </c:barChart>
      <c:catAx>
        <c:axId val="5007419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0742288"/>
        <c:crosses val="autoZero"/>
        <c:auto val="1"/>
        <c:lblAlgn val="ctr"/>
        <c:lblOffset val="100"/>
        <c:noMultiLvlLbl val="0"/>
      </c:catAx>
      <c:valAx>
        <c:axId val="5007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0741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Reparto HOTEL dati totali di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GRAF1!$B$125:$B$127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GRAF1!$D$125:$D$127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D-4FDF-97EB-22056A23B5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1230928"/>
        <c:axId val="301205968"/>
      </c:barChart>
      <c:catAx>
        <c:axId val="30123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1205968"/>
        <c:crosses val="autoZero"/>
        <c:auto val="1"/>
        <c:lblAlgn val="ctr"/>
        <c:lblOffset val="100"/>
        <c:noMultiLvlLbl val="0"/>
      </c:catAx>
      <c:valAx>
        <c:axId val="3012059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30123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/>
              <a:t>Reparto HOTEL dati totali a CONSUNTIVO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GRAF1!$B$125:$B$127</c:f>
              <c:strCache>
                <c:ptCount val="3"/>
                <c:pt idx="0">
                  <c:v>Ricavi di Reparto</c:v>
                </c:pt>
                <c:pt idx="1">
                  <c:v>Costi di Reparto</c:v>
                </c:pt>
                <c:pt idx="2">
                  <c:v>Margine di Reparto</c:v>
                </c:pt>
              </c:strCache>
            </c:strRef>
          </c:cat>
          <c:val>
            <c:numRef>
              <c:f>GRAF1!$F$125:$F$127</c:f>
              <c:numCache>
                <c:formatCode>_-[$€-2]\ * #,##0.00_-;\-[$€-2]\ * #,##0.00_-;_-[$€-2]\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C-4CEE-B1BE-F887E9E135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1205008"/>
        <c:axId val="301230448"/>
      </c:barChart>
      <c:catAx>
        <c:axId val="3012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1230448"/>
        <c:crosses val="autoZero"/>
        <c:auto val="1"/>
        <c:lblAlgn val="ctr"/>
        <c:lblOffset val="100"/>
        <c:noMultiLvlLbl val="0"/>
      </c:catAx>
      <c:valAx>
        <c:axId val="301230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30120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/>
              <a:t>Ricavi mensili Reparto Ristorante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GRAF2!$L$6</c:f>
              <c:strCache>
                <c:ptCount val="1"/>
                <c:pt idx="0">
                  <c:v> Budget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GRAF2!$K$7:$K$18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GRAF2!$L$7:$L$18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E-4502-997F-6FD6264579B7}"/>
            </c:ext>
          </c:extLst>
        </c:ser>
        <c:ser>
          <c:idx val="1"/>
          <c:order val="1"/>
          <c:tx>
            <c:strRef>
              <c:f>GRAF2!$M$6</c:f>
              <c:strCache>
                <c:ptCount val="1"/>
                <c:pt idx="0">
                  <c:v>Consuntivo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GRAF2!$K$7:$K$18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GRAF2!$M$7:$M$18</c:f>
              <c:numCache>
                <c:formatCode>_-[$€-2]\ * #,##0.00_-;\-[$€-2]\ * #,##0.00_-;_-[$€-2]\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E-4502-997F-6FD626457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1442504"/>
        <c:axId val="191434944"/>
      </c:barChart>
      <c:catAx>
        <c:axId val="1914425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34944"/>
        <c:crosses val="autoZero"/>
        <c:auto val="1"/>
        <c:lblAlgn val="ctr"/>
        <c:lblOffset val="100"/>
        <c:noMultiLvlLbl val="0"/>
      </c:catAx>
      <c:valAx>
        <c:axId val="1914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4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A1CD7B6-99DC-475C-9B26-D2F272BEB4CD}" type="doc">
      <dgm:prSet loTypeId="urn:microsoft.com/office/officeart/2005/8/layout/cycle5" loCatId="cycle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it-IT"/>
        </a:p>
      </dgm:t>
    </dgm:pt>
    <dgm:pt modelId="{0F89A660-789E-4DC6-840A-75BBF2B747C3}">
      <dgm:prSet phldrT="[Testo]" custT="1"/>
      <dgm:spPr/>
      <dgm:t>
        <a:bodyPr/>
        <a:lstStyle/>
        <a:p>
          <a:r>
            <a:rPr lang="it-IT" sz="1100" b="1">
              <a:solidFill>
                <a:sysClr val="windowText" lastClr="000000"/>
              </a:solidFill>
            </a:rPr>
            <a:t>PIANIFICAZIONE</a:t>
          </a:r>
        </a:p>
      </dgm:t>
    </dgm:pt>
    <dgm:pt modelId="{F1B182EF-CE0B-4BFC-AD80-F4FFEB3120A7}" type="parTrans" cxnId="{8F674F3B-A593-42D2-B103-D8C0F2E2C36F}">
      <dgm:prSet/>
      <dgm:spPr/>
      <dgm:t>
        <a:bodyPr/>
        <a:lstStyle/>
        <a:p>
          <a:endParaRPr lang="it-IT"/>
        </a:p>
      </dgm:t>
    </dgm:pt>
    <dgm:pt modelId="{A02B88EC-19EF-47B1-AE64-64FEA4AA3E81}" type="sibTrans" cxnId="{8F674F3B-A593-42D2-B103-D8C0F2E2C36F}">
      <dgm:prSet/>
      <dgm:spPr/>
      <dgm:t>
        <a:bodyPr/>
        <a:lstStyle/>
        <a:p>
          <a:endParaRPr lang="it-IT"/>
        </a:p>
      </dgm:t>
    </dgm:pt>
    <dgm:pt modelId="{6C5C7E4E-02F1-4D29-9A28-21955EAEB089}">
      <dgm:prSet phldrT="[Testo]" custT="1"/>
      <dgm:spPr/>
      <dgm:t>
        <a:bodyPr/>
        <a:lstStyle/>
        <a:p>
          <a:r>
            <a:rPr lang="it-IT" sz="1100" b="1">
              <a:solidFill>
                <a:sysClr val="windowText" lastClr="000000"/>
              </a:solidFill>
            </a:rPr>
            <a:t>PROGRAMMAZIONE</a:t>
          </a:r>
        </a:p>
      </dgm:t>
    </dgm:pt>
    <dgm:pt modelId="{47314BA4-7FE6-4BDD-9308-970226CFD132}" type="parTrans" cxnId="{19F9634F-1F23-4AA5-B099-55C752FB388B}">
      <dgm:prSet/>
      <dgm:spPr/>
      <dgm:t>
        <a:bodyPr/>
        <a:lstStyle/>
        <a:p>
          <a:endParaRPr lang="it-IT"/>
        </a:p>
      </dgm:t>
    </dgm:pt>
    <dgm:pt modelId="{D3E7B78D-A1A5-432E-A4C0-7BE316022618}" type="sibTrans" cxnId="{19F9634F-1F23-4AA5-B099-55C752FB388B}">
      <dgm:prSet/>
      <dgm:spPr/>
      <dgm:t>
        <a:bodyPr/>
        <a:lstStyle/>
        <a:p>
          <a:endParaRPr lang="it-IT"/>
        </a:p>
      </dgm:t>
    </dgm:pt>
    <dgm:pt modelId="{1B8660AA-6BCE-4CF8-91B3-BE0E8D8779E9}">
      <dgm:prSet phldrT="[Testo]" custT="1"/>
      <dgm:spPr/>
      <dgm:t>
        <a:bodyPr/>
        <a:lstStyle/>
        <a:p>
          <a:r>
            <a:rPr lang="it-IT" sz="1100" b="1">
              <a:solidFill>
                <a:sysClr val="windowText" lastClr="000000"/>
              </a:solidFill>
            </a:rPr>
            <a:t>GESTIONE</a:t>
          </a:r>
        </a:p>
      </dgm:t>
    </dgm:pt>
    <dgm:pt modelId="{AB99512E-52AD-4548-8C20-ECF9632677D9}" type="parTrans" cxnId="{A0B043B2-B050-4D76-A548-EF482B78C8AC}">
      <dgm:prSet/>
      <dgm:spPr/>
      <dgm:t>
        <a:bodyPr/>
        <a:lstStyle/>
        <a:p>
          <a:endParaRPr lang="it-IT"/>
        </a:p>
      </dgm:t>
    </dgm:pt>
    <dgm:pt modelId="{65B24865-0D4E-4E25-BCD2-311F80D7CA6B}" type="sibTrans" cxnId="{A0B043B2-B050-4D76-A548-EF482B78C8AC}">
      <dgm:prSet/>
      <dgm:spPr/>
      <dgm:t>
        <a:bodyPr/>
        <a:lstStyle/>
        <a:p>
          <a:endParaRPr lang="it-IT"/>
        </a:p>
      </dgm:t>
    </dgm:pt>
    <dgm:pt modelId="{68CE6F68-580F-4E79-9CFB-93833664F000}">
      <dgm:prSet phldrT="[Testo]" custT="1"/>
      <dgm:spPr/>
      <dgm:t>
        <a:bodyPr/>
        <a:lstStyle/>
        <a:p>
          <a:r>
            <a:rPr lang="it-IT" sz="1100" b="1">
              <a:solidFill>
                <a:sysClr val="windowText" lastClr="000000"/>
              </a:solidFill>
            </a:rPr>
            <a:t>CONTROLLO</a:t>
          </a:r>
        </a:p>
      </dgm:t>
    </dgm:pt>
    <dgm:pt modelId="{E86AF002-8366-4EF0-9ED4-F5E9CF8336BB}" type="parTrans" cxnId="{4E06593C-38EC-4DF8-9728-105ACC89F723}">
      <dgm:prSet/>
      <dgm:spPr/>
      <dgm:t>
        <a:bodyPr/>
        <a:lstStyle/>
        <a:p>
          <a:endParaRPr lang="it-IT"/>
        </a:p>
      </dgm:t>
    </dgm:pt>
    <dgm:pt modelId="{23C5C98D-7D29-46E9-83AC-82B4D2A4045C}" type="sibTrans" cxnId="{4E06593C-38EC-4DF8-9728-105ACC89F723}">
      <dgm:prSet/>
      <dgm:spPr/>
      <dgm:t>
        <a:bodyPr/>
        <a:lstStyle/>
        <a:p>
          <a:endParaRPr lang="it-IT"/>
        </a:p>
      </dgm:t>
    </dgm:pt>
    <dgm:pt modelId="{915DCCBD-D073-4DEA-83C4-6EAA0EC8A77F}">
      <dgm:prSet phldrT="[Testo]" custT="1"/>
      <dgm:spPr/>
      <dgm:t>
        <a:bodyPr/>
        <a:lstStyle/>
        <a:p>
          <a:r>
            <a:rPr lang="it-IT" sz="1100" b="1">
              <a:solidFill>
                <a:sysClr val="windowText" lastClr="000000"/>
              </a:solidFill>
            </a:rPr>
            <a:t>DECISIONI</a:t>
          </a:r>
        </a:p>
      </dgm:t>
    </dgm:pt>
    <dgm:pt modelId="{3D8C1379-0037-4F22-8B05-99CE7879E9CF}" type="parTrans" cxnId="{6F6C9AC6-85E6-4B1F-8B9B-F77C99D91E35}">
      <dgm:prSet/>
      <dgm:spPr/>
      <dgm:t>
        <a:bodyPr/>
        <a:lstStyle/>
        <a:p>
          <a:endParaRPr lang="it-IT"/>
        </a:p>
      </dgm:t>
    </dgm:pt>
    <dgm:pt modelId="{12622F73-F16A-45D4-932D-56235AE7216C}" type="sibTrans" cxnId="{6F6C9AC6-85E6-4B1F-8B9B-F77C99D91E35}">
      <dgm:prSet/>
      <dgm:spPr/>
      <dgm:t>
        <a:bodyPr/>
        <a:lstStyle/>
        <a:p>
          <a:endParaRPr lang="it-IT"/>
        </a:p>
      </dgm:t>
    </dgm:pt>
    <dgm:pt modelId="{7EE72A5B-9595-44E3-B14F-20EC88EC86B9}" type="pres">
      <dgm:prSet presAssocID="{4A1CD7B6-99DC-475C-9B26-D2F272BEB4CD}" presName="cycle" presStyleCnt="0">
        <dgm:presLayoutVars>
          <dgm:dir/>
          <dgm:resizeHandles val="exact"/>
        </dgm:presLayoutVars>
      </dgm:prSet>
      <dgm:spPr/>
    </dgm:pt>
    <dgm:pt modelId="{65AB34FA-9208-480E-BA06-164BF35D8D64}" type="pres">
      <dgm:prSet presAssocID="{0F89A660-789E-4DC6-840A-75BBF2B747C3}" presName="node" presStyleLbl="node1" presStyleIdx="0" presStyleCnt="5" custScaleX="116544">
        <dgm:presLayoutVars>
          <dgm:bulletEnabled val="1"/>
        </dgm:presLayoutVars>
      </dgm:prSet>
      <dgm:spPr/>
    </dgm:pt>
    <dgm:pt modelId="{F57F8DBB-8673-428D-9D29-D829409D1FD7}" type="pres">
      <dgm:prSet presAssocID="{0F89A660-789E-4DC6-840A-75BBF2B747C3}" presName="spNode" presStyleCnt="0"/>
      <dgm:spPr/>
    </dgm:pt>
    <dgm:pt modelId="{AA9D08F5-45EB-4C31-B620-7DAF4F358446}" type="pres">
      <dgm:prSet presAssocID="{A02B88EC-19EF-47B1-AE64-64FEA4AA3E81}" presName="sibTrans" presStyleLbl="sibTrans1D1" presStyleIdx="0" presStyleCnt="5"/>
      <dgm:spPr/>
    </dgm:pt>
    <dgm:pt modelId="{C0203484-3B31-455D-8C46-7899D74D1680}" type="pres">
      <dgm:prSet presAssocID="{6C5C7E4E-02F1-4D29-9A28-21955EAEB089}" presName="node" presStyleLbl="node1" presStyleIdx="1" presStyleCnt="5" custScaleX="144664">
        <dgm:presLayoutVars>
          <dgm:bulletEnabled val="1"/>
        </dgm:presLayoutVars>
      </dgm:prSet>
      <dgm:spPr/>
    </dgm:pt>
    <dgm:pt modelId="{29CD6D77-9CFC-4B6E-9DD2-AE95CC3673E9}" type="pres">
      <dgm:prSet presAssocID="{6C5C7E4E-02F1-4D29-9A28-21955EAEB089}" presName="spNode" presStyleCnt="0"/>
      <dgm:spPr/>
    </dgm:pt>
    <dgm:pt modelId="{3B329190-8B48-4845-8574-8D355A782903}" type="pres">
      <dgm:prSet presAssocID="{D3E7B78D-A1A5-432E-A4C0-7BE316022618}" presName="sibTrans" presStyleLbl="sibTrans1D1" presStyleIdx="1" presStyleCnt="5"/>
      <dgm:spPr/>
    </dgm:pt>
    <dgm:pt modelId="{1952C2C2-B6AF-4A2A-963A-F49EC852A379}" type="pres">
      <dgm:prSet presAssocID="{1B8660AA-6BCE-4CF8-91B3-BE0E8D8779E9}" presName="node" presStyleLbl="node1" presStyleIdx="2" presStyleCnt="5">
        <dgm:presLayoutVars>
          <dgm:bulletEnabled val="1"/>
        </dgm:presLayoutVars>
      </dgm:prSet>
      <dgm:spPr/>
    </dgm:pt>
    <dgm:pt modelId="{39CE3FB3-9EFB-4759-8EF4-59A7B2210FEA}" type="pres">
      <dgm:prSet presAssocID="{1B8660AA-6BCE-4CF8-91B3-BE0E8D8779E9}" presName="spNode" presStyleCnt="0"/>
      <dgm:spPr/>
    </dgm:pt>
    <dgm:pt modelId="{04084ED4-3102-4B59-A8B4-4D787A6BE1B9}" type="pres">
      <dgm:prSet presAssocID="{65B24865-0D4E-4E25-BCD2-311F80D7CA6B}" presName="sibTrans" presStyleLbl="sibTrans1D1" presStyleIdx="2" presStyleCnt="5"/>
      <dgm:spPr/>
    </dgm:pt>
    <dgm:pt modelId="{F5194C66-D389-4F88-9DA7-746390AE8B2E}" type="pres">
      <dgm:prSet presAssocID="{68CE6F68-580F-4E79-9CFB-93833664F000}" presName="node" presStyleLbl="node1" presStyleIdx="3" presStyleCnt="5">
        <dgm:presLayoutVars>
          <dgm:bulletEnabled val="1"/>
        </dgm:presLayoutVars>
      </dgm:prSet>
      <dgm:spPr/>
    </dgm:pt>
    <dgm:pt modelId="{32E5DD50-80C4-4536-A808-2A624C8EE62E}" type="pres">
      <dgm:prSet presAssocID="{68CE6F68-580F-4E79-9CFB-93833664F000}" presName="spNode" presStyleCnt="0"/>
      <dgm:spPr/>
    </dgm:pt>
    <dgm:pt modelId="{F52E23E0-784E-483D-97C0-E736A9529339}" type="pres">
      <dgm:prSet presAssocID="{23C5C98D-7D29-46E9-83AC-82B4D2A4045C}" presName="sibTrans" presStyleLbl="sibTrans1D1" presStyleIdx="3" presStyleCnt="5"/>
      <dgm:spPr/>
    </dgm:pt>
    <dgm:pt modelId="{E47D7732-27D7-48FC-B69A-6A46B05DAF79}" type="pres">
      <dgm:prSet presAssocID="{915DCCBD-D073-4DEA-83C4-6EAA0EC8A77F}" presName="node" presStyleLbl="node1" presStyleIdx="4" presStyleCnt="5">
        <dgm:presLayoutVars>
          <dgm:bulletEnabled val="1"/>
        </dgm:presLayoutVars>
      </dgm:prSet>
      <dgm:spPr/>
    </dgm:pt>
    <dgm:pt modelId="{45A006FA-EE2F-4CEE-824A-EE167CC3C09B}" type="pres">
      <dgm:prSet presAssocID="{915DCCBD-D073-4DEA-83C4-6EAA0EC8A77F}" presName="spNode" presStyleCnt="0"/>
      <dgm:spPr/>
    </dgm:pt>
    <dgm:pt modelId="{1B538BC1-1691-4387-AFEC-E194CF1D806D}" type="pres">
      <dgm:prSet presAssocID="{12622F73-F16A-45D4-932D-56235AE7216C}" presName="sibTrans" presStyleLbl="sibTrans1D1" presStyleIdx="4" presStyleCnt="5"/>
      <dgm:spPr/>
    </dgm:pt>
  </dgm:ptLst>
  <dgm:cxnLst>
    <dgm:cxn modelId="{A1CF9C01-A1AD-4BE0-B27D-FECB9198A055}" type="presOf" srcId="{915DCCBD-D073-4DEA-83C4-6EAA0EC8A77F}" destId="{E47D7732-27D7-48FC-B69A-6A46B05DAF79}" srcOrd="0" destOrd="0" presId="urn:microsoft.com/office/officeart/2005/8/layout/cycle5"/>
    <dgm:cxn modelId="{75E49E15-215A-4CCD-9A77-E4B6E16E2C4B}" type="presOf" srcId="{12622F73-F16A-45D4-932D-56235AE7216C}" destId="{1B538BC1-1691-4387-AFEC-E194CF1D806D}" srcOrd="0" destOrd="0" presId="urn:microsoft.com/office/officeart/2005/8/layout/cycle5"/>
    <dgm:cxn modelId="{605F773A-FC9C-4AAD-8A49-FCB48AFEFE4A}" type="presOf" srcId="{4A1CD7B6-99DC-475C-9B26-D2F272BEB4CD}" destId="{7EE72A5B-9595-44E3-B14F-20EC88EC86B9}" srcOrd="0" destOrd="0" presId="urn:microsoft.com/office/officeart/2005/8/layout/cycle5"/>
    <dgm:cxn modelId="{8F674F3B-A593-42D2-B103-D8C0F2E2C36F}" srcId="{4A1CD7B6-99DC-475C-9B26-D2F272BEB4CD}" destId="{0F89A660-789E-4DC6-840A-75BBF2B747C3}" srcOrd="0" destOrd="0" parTransId="{F1B182EF-CE0B-4BFC-AD80-F4FFEB3120A7}" sibTransId="{A02B88EC-19EF-47B1-AE64-64FEA4AA3E81}"/>
    <dgm:cxn modelId="{4E06593C-38EC-4DF8-9728-105ACC89F723}" srcId="{4A1CD7B6-99DC-475C-9B26-D2F272BEB4CD}" destId="{68CE6F68-580F-4E79-9CFB-93833664F000}" srcOrd="3" destOrd="0" parTransId="{E86AF002-8366-4EF0-9ED4-F5E9CF8336BB}" sibTransId="{23C5C98D-7D29-46E9-83AC-82B4D2A4045C}"/>
    <dgm:cxn modelId="{F3099865-BEFA-4CBB-A02F-2FA6E20F77B8}" type="presOf" srcId="{68CE6F68-580F-4E79-9CFB-93833664F000}" destId="{F5194C66-D389-4F88-9DA7-746390AE8B2E}" srcOrd="0" destOrd="0" presId="urn:microsoft.com/office/officeart/2005/8/layout/cycle5"/>
    <dgm:cxn modelId="{D98C9846-1D27-4FEB-A67D-1C7F5F01683D}" type="presOf" srcId="{6C5C7E4E-02F1-4D29-9A28-21955EAEB089}" destId="{C0203484-3B31-455D-8C46-7899D74D1680}" srcOrd="0" destOrd="0" presId="urn:microsoft.com/office/officeart/2005/8/layout/cycle5"/>
    <dgm:cxn modelId="{54986567-FE3A-4DB2-9E37-B6B0147D781D}" type="presOf" srcId="{1B8660AA-6BCE-4CF8-91B3-BE0E8D8779E9}" destId="{1952C2C2-B6AF-4A2A-963A-F49EC852A379}" srcOrd="0" destOrd="0" presId="urn:microsoft.com/office/officeart/2005/8/layout/cycle5"/>
    <dgm:cxn modelId="{E66A4868-3FD9-454F-984D-C8ACF9D6728E}" type="presOf" srcId="{0F89A660-789E-4DC6-840A-75BBF2B747C3}" destId="{65AB34FA-9208-480E-BA06-164BF35D8D64}" srcOrd="0" destOrd="0" presId="urn:microsoft.com/office/officeart/2005/8/layout/cycle5"/>
    <dgm:cxn modelId="{19F9634F-1F23-4AA5-B099-55C752FB388B}" srcId="{4A1CD7B6-99DC-475C-9B26-D2F272BEB4CD}" destId="{6C5C7E4E-02F1-4D29-9A28-21955EAEB089}" srcOrd="1" destOrd="0" parTransId="{47314BA4-7FE6-4BDD-9308-970226CFD132}" sibTransId="{D3E7B78D-A1A5-432E-A4C0-7BE316022618}"/>
    <dgm:cxn modelId="{7C8C647E-13E9-4757-AC13-7B6297D989E7}" type="presOf" srcId="{65B24865-0D4E-4E25-BCD2-311F80D7CA6B}" destId="{04084ED4-3102-4B59-A8B4-4D787A6BE1B9}" srcOrd="0" destOrd="0" presId="urn:microsoft.com/office/officeart/2005/8/layout/cycle5"/>
    <dgm:cxn modelId="{390E8086-4BA2-4013-BDAD-819BB45F5236}" type="presOf" srcId="{23C5C98D-7D29-46E9-83AC-82B4D2A4045C}" destId="{F52E23E0-784E-483D-97C0-E736A9529339}" srcOrd="0" destOrd="0" presId="urn:microsoft.com/office/officeart/2005/8/layout/cycle5"/>
    <dgm:cxn modelId="{FCDBC097-49A4-4AFB-8592-75F12EA25C5C}" type="presOf" srcId="{D3E7B78D-A1A5-432E-A4C0-7BE316022618}" destId="{3B329190-8B48-4845-8574-8D355A782903}" srcOrd="0" destOrd="0" presId="urn:microsoft.com/office/officeart/2005/8/layout/cycle5"/>
    <dgm:cxn modelId="{A0B043B2-B050-4D76-A548-EF482B78C8AC}" srcId="{4A1CD7B6-99DC-475C-9B26-D2F272BEB4CD}" destId="{1B8660AA-6BCE-4CF8-91B3-BE0E8D8779E9}" srcOrd="2" destOrd="0" parTransId="{AB99512E-52AD-4548-8C20-ECF9632677D9}" sibTransId="{65B24865-0D4E-4E25-BCD2-311F80D7CA6B}"/>
    <dgm:cxn modelId="{1B5D78B9-30C0-40D8-85CA-6FDC5D9F7280}" type="presOf" srcId="{A02B88EC-19EF-47B1-AE64-64FEA4AA3E81}" destId="{AA9D08F5-45EB-4C31-B620-7DAF4F358446}" srcOrd="0" destOrd="0" presId="urn:microsoft.com/office/officeart/2005/8/layout/cycle5"/>
    <dgm:cxn modelId="{6F6C9AC6-85E6-4B1F-8B9B-F77C99D91E35}" srcId="{4A1CD7B6-99DC-475C-9B26-D2F272BEB4CD}" destId="{915DCCBD-D073-4DEA-83C4-6EAA0EC8A77F}" srcOrd="4" destOrd="0" parTransId="{3D8C1379-0037-4F22-8B05-99CE7879E9CF}" sibTransId="{12622F73-F16A-45D4-932D-56235AE7216C}"/>
    <dgm:cxn modelId="{758B1F18-A99C-48F2-8F12-9135C59B0589}" type="presParOf" srcId="{7EE72A5B-9595-44E3-B14F-20EC88EC86B9}" destId="{65AB34FA-9208-480E-BA06-164BF35D8D64}" srcOrd="0" destOrd="0" presId="urn:microsoft.com/office/officeart/2005/8/layout/cycle5"/>
    <dgm:cxn modelId="{74B527B4-8C68-4C11-92DC-CEFAB916D823}" type="presParOf" srcId="{7EE72A5B-9595-44E3-B14F-20EC88EC86B9}" destId="{F57F8DBB-8673-428D-9D29-D829409D1FD7}" srcOrd="1" destOrd="0" presId="urn:microsoft.com/office/officeart/2005/8/layout/cycle5"/>
    <dgm:cxn modelId="{C3D7E7E4-3210-435B-9053-A26AEAA5B7B7}" type="presParOf" srcId="{7EE72A5B-9595-44E3-B14F-20EC88EC86B9}" destId="{AA9D08F5-45EB-4C31-B620-7DAF4F358446}" srcOrd="2" destOrd="0" presId="urn:microsoft.com/office/officeart/2005/8/layout/cycle5"/>
    <dgm:cxn modelId="{1FD93CDD-0C6E-44B6-A810-7C0C5D64E77B}" type="presParOf" srcId="{7EE72A5B-9595-44E3-B14F-20EC88EC86B9}" destId="{C0203484-3B31-455D-8C46-7899D74D1680}" srcOrd="3" destOrd="0" presId="urn:microsoft.com/office/officeart/2005/8/layout/cycle5"/>
    <dgm:cxn modelId="{C35303AD-2213-462A-8083-C9DD97119287}" type="presParOf" srcId="{7EE72A5B-9595-44E3-B14F-20EC88EC86B9}" destId="{29CD6D77-9CFC-4B6E-9DD2-AE95CC3673E9}" srcOrd="4" destOrd="0" presId="urn:microsoft.com/office/officeart/2005/8/layout/cycle5"/>
    <dgm:cxn modelId="{5542BA8F-D76F-491D-9920-9AC6B49C64DC}" type="presParOf" srcId="{7EE72A5B-9595-44E3-B14F-20EC88EC86B9}" destId="{3B329190-8B48-4845-8574-8D355A782903}" srcOrd="5" destOrd="0" presId="urn:microsoft.com/office/officeart/2005/8/layout/cycle5"/>
    <dgm:cxn modelId="{C7D1FF6F-5E31-4FFF-9AE1-6E7E2B0ECCD1}" type="presParOf" srcId="{7EE72A5B-9595-44E3-B14F-20EC88EC86B9}" destId="{1952C2C2-B6AF-4A2A-963A-F49EC852A379}" srcOrd="6" destOrd="0" presId="urn:microsoft.com/office/officeart/2005/8/layout/cycle5"/>
    <dgm:cxn modelId="{FA210399-0AEE-44E6-AE25-2763053D1B68}" type="presParOf" srcId="{7EE72A5B-9595-44E3-B14F-20EC88EC86B9}" destId="{39CE3FB3-9EFB-4759-8EF4-59A7B2210FEA}" srcOrd="7" destOrd="0" presId="urn:microsoft.com/office/officeart/2005/8/layout/cycle5"/>
    <dgm:cxn modelId="{7661BE2B-E85E-4613-B2E2-1055C3AB123F}" type="presParOf" srcId="{7EE72A5B-9595-44E3-B14F-20EC88EC86B9}" destId="{04084ED4-3102-4B59-A8B4-4D787A6BE1B9}" srcOrd="8" destOrd="0" presId="urn:microsoft.com/office/officeart/2005/8/layout/cycle5"/>
    <dgm:cxn modelId="{2B2C716B-C07F-4EAB-8B14-F2C39A5C0A74}" type="presParOf" srcId="{7EE72A5B-9595-44E3-B14F-20EC88EC86B9}" destId="{F5194C66-D389-4F88-9DA7-746390AE8B2E}" srcOrd="9" destOrd="0" presId="urn:microsoft.com/office/officeart/2005/8/layout/cycle5"/>
    <dgm:cxn modelId="{38FF5827-4923-47EE-841D-3F72176BB228}" type="presParOf" srcId="{7EE72A5B-9595-44E3-B14F-20EC88EC86B9}" destId="{32E5DD50-80C4-4536-A808-2A624C8EE62E}" srcOrd="10" destOrd="0" presId="urn:microsoft.com/office/officeart/2005/8/layout/cycle5"/>
    <dgm:cxn modelId="{ED59E8FF-3356-47A3-A00B-11E167BF70F2}" type="presParOf" srcId="{7EE72A5B-9595-44E3-B14F-20EC88EC86B9}" destId="{F52E23E0-784E-483D-97C0-E736A9529339}" srcOrd="11" destOrd="0" presId="urn:microsoft.com/office/officeart/2005/8/layout/cycle5"/>
    <dgm:cxn modelId="{D2AEFC0D-11B6-4784-B8FD-C95A10E98E4E}" type="presParOf" srcId="{7EE72A5B-9595-44E3-B14F-20EC88EC86B9}" destId="{E47D7732-27D7-48FC-B69A-6A46B05DAF79}" srcOrd="12" destOrd="0" presId="urn:microsoft.com/office/officeart/2005/8/layout/cycle5"/>
    <dgm:cxn modelId="{8F43A4BF-2374-4FE5-880D-6967974BB568}" type="presParOf" srcId="{7EE72A5B-9595-44E3-B14F-20EC88EC86B9}" destId="{45A006FA-EE2F-4CEE-824A-EE167CC3C09B}" srcOrd="13" destOrd="0" presId="urn:microsoft.com/office/officeart/2005/8/layout/cycle5"/>
    <dgm:cxn modelId="{ACCE7A2D-65A0-43B7-8A20-13A85BC9EBE7}" type="presParOf" srcId="{7EE72A5B-9595-44E3-B14F-20EC88EC86B9}" destId="{1B538BC1-1691-4387-AFEC-E194CF1D806D}" srcOrd="14" destOrd="0" presId="urn:microsoft.com/office/officeart/2005/8/layout/cycle5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5AB34FA-9208-480E-BA06-164BF35D8D64}">
      <dsp:nvSpPr>
        <dsp:cNvPr id="0" name=""/>
        <dsp:cNvSpPr/>
      </dsp:nvSpPr>
      <dsp:spPr>
        <a:xfrm>
          <a:off x="1709245" y="1863"/>
          <a:ext cx="1247784" cy="695926"/>
        </a:xfrm>
        <a:prstGeom prst="round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1100" b="1" kern="1200">
              <a:solidFill>
                <a:sysClr val="windowText" lastClr="000000"/>
              </a:solidFill>
            </a:rPr>
            <a:t>PIANIFICAZIONE</a:t>
          </a:r>
        </a:p>
      </dsp:txBody>
      <dsp:txXfrm>
        <a:off x="1743217" y="35835"/>
        <a:ext cx="1179840" cy="627982"/>
      </dsp:txXfrm>
    </dsp:sp>
    <dsp:sp modelId="{AA9D08F5-45EB-4C31-B620-7DAF4F358446}">
      <dsp:nvSpPr>
        <dsp:cNvPr id="0" name=""/>
        <dsp:cNvSpPr/>
      </dsp:nvSpPr>
      <dsp:spPr>
        <a:xfrm>
          <a:off x="942066" y="349826"/>
          <a:ext cx="2782143" cy="2782143"/>
        </a:xfrm>
        <a:custGeom>
          <a:avLst/>
          <a:gdLst/>
          <a:ahLst/>
          <a:cxnLst/>
          <a:rect l="0" t="0" r="0" b="0"/>
          <a:pathLst>
            <a:path>
              <a:moveTo>
                <a:pt x="2137559" y="217258"/>
              </a:moveTo>
              <a:arcTo wR="1391071" hR="1391071" stAng="18147261" swAng="1064465"/>
            </a:path>
          </a:pathLst>
        </a:custGeom>
        <a:noFill/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203484-3B31-455D-8C46-7899D74D1680}">
      <dsp:nvSpPr>
        <dsp:cNvPr id="0" name=""/>
        <dsp:cNvSpPr/>
      </dsp:nvSpPr>
      <dsp:spPr>
        <a:xfrm>
          <a:off x="2881699" y="963070"/>
          <a:ext cx="1548853" cy="695926"/>
        </a:xfrm>
        <a:prstGeom prst="round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1100" b="1" kern="1200">
              <a:solidFill>
                <a:sysClr val="windowText" lastClr="000000"/>
              </a:solidFill>
            </a:rPr>
            <a:t>PROGRAMMAZIONE</a:t>
          </a:r>
        </a:p>
      </dsp:txBody>
      <dsp:txXfrm>
        <a:off x="2915671" y="997042"/>
        <a:ext cx="1480909" cy="627982"/>
      </dsp:txXfrm>
    </dsp:sp>
    <dsp:sp modelId="{3B329190-8B48-4845-8574-8D355A782903}">
      <dsp:nvSpPr>
        <dsp:cNvPr id="0" name=""/>
        <dsp:cNvSpPr/>
      </dsp:nvSpPr>
      <dsp:spPr>
        <a:xfrm>
          <a:off x="942066" y="349826"/>
          <a:ext cx="2782143" cy="2782143"/>
        </a:xfrm>
        <a:custGeom>
          <a:avLst/>
          <a:gdLst/>
          <a:ahLst/>
          <a:cxnLst/>
          <a:rect l="0" t="0" r="0" b="0"/>
          <a:pathLst>
            <a:path>
              <a:moveTo>
                <a:pt x="2778816" y="1487230"/>
              </a:moveTo>
              <a:arcTo wR="1391071" hR="1391071" stAng="21837825" swAng="1360518"/>
            </a:path>
          </a:pathLst>
        </a:custGeom>
        <a:noFill/>
        <a:ln w="63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952C2C2-B6AF-4A2A-963A-F49EC852A379}">
      <dsp:nvSpPr>
        <dsp:cNvPr id="0" name=""/>
        <dsp:cNvSpPr/>
      </dsp:nvSpPr>
      <dsp:spPr>
        <a:xfrm>
          <a:off x="2615461" y="2518336"/>
          <a:ext cx="1070655" cy="695926"/>
        </a:xfrm>
        <a:prstGeom prst="round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1100" b="1" kern="1200">
              <a:solidFill>
                <a:sysClr val="windowText" lastClr="000000"/>
              </a:solidFill>
            </a:rPr>
            <a:t>GESTIONE</a:t>
          </a:r>
        </a:p>
      </dsp:txBody>
      <dsp:txXfrm>
        <a:off x="2649433" y="2552308"/>
        <a:ext cx="1002711" cy="627982"/>
      </dsp:txXfrm>
    </dsp:sp>
    <dsp:sp modelId="{04084ED4-3102-4B59-A8B4-4D787A6BE1B9}">
      <dsp:nvSpPr>
        <dsp:cNvPr id="0" name=""/>
        <dsp:cNvSpPr/>
      </dsp:nvSpPr>
      <dsp:spPr>
        <a:xfrm>
          <a:off x="942066" y="349826"/>
          <a:ext cx="2782143" cy="2782143"/>
        </a:xfrm>
        <a:custGeom>
          <a:avLst/>
          <a:gdLst/>
          <a:ahLst/>
          <a:cxnLst/>
          <a:rect l="0" t="0" r="0" b="0"/>
          <a:pathLst>
            <a:path>
              <a:moveTo>
                <a:pt x="1562008" y="2771601"/>
              </a:moveTo>
              <a:arcTo wR="1391071" hR="1391071" stAng="4976496" swAng="847007"/>
            </a:path>
          </a:pathLst>
        </a:custGeom>
        <a:noFill/>
        <a:ln w="63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194C66-D389-4F88-9DA7-746390AE8B2E}">
      <dsp:nvSpPr>
        <dsp:cNvPr id="0" name=""/>
        <dsp:cNvSpPr/>
      </dsp:nvSpPr>
      <dsp:spPr>
        <a:xfrm>
          <a:off x="980158" y="2518336"/>
          <a:ext cx="1070655" cy="695926"/>
        </a:xfrm>
        <a:prstGeom prst="roundRect">
          <a:avLst/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1100" b="1" kern="1200">
              <a:solidFill>
                <a:sysClr val="windowText" lastClr="000000"/>
              </a:solidFill>
            </a:rPr>
            <a:t>CONTROLLO</a:t>
          </a:r>
        </a:p>
      </dsp:txBody>
      <dsp:txXfrm>
        <a:off x="1014130" y="2552308"/>
        <a:ext cx="1002711" cy="627982"/>
      </dsp:txXfrm>
    </dsp:sp>
    <dsp:sp modelId="{F52E23E0-784E-483D-97C0-E736A9529339}">
      <dsp:nvSpPr>
        <dsp:cNvPr id="0" name=""/>
        <dsp:cNvSpPr/>
      </dsp:nvSpPr>
      <dsp:spPr>
        <a:xfrm>
          <a:off x="942066" y="349826"/>
          <a:ext cx="2782143" cy="2782143"/>
        </a:xfrm>
        <a:custGeom>
          <a:avLst/>
          <a:gdLst/>
          <a:ahLst/>
          <a:cxnLst/>
          <a:rect l="0" t="0" r="0" b="0"/>
          <a:pathLst>
            <a:path>
              <a:moveTo>
                <a:pt x="147663" y="2014784"/>
              </a:moveTo>
              <a:arcTo wR="1391071" hR="1391071" stAng="9201657" swAng="1360518"/>
            </a:path>
          </a:pathLst>
        </a:custGeom>
        <a:noFill/>
        <a:ln w="63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47D7732-27D7-48FC-B69A-6A46B05DAF79}">
      <dsp:nvSpPr>
        <dsp:cNvPr id="0" name=""/>
        <dsp:cNvSpPr/>
      </dsp:nvSpPr>
      <dsp:spPr>
        <a:xfrm>
          <a:off x="474822" y="963070"/>
          <a:ext cx="1070655" cy="695926"/>
        </a:xfrm>
        <a:prstGeom prst="roundRect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1100" b="1" kern="1200">
              <a:solidFill>
                <a:sysClr val="windowText" lastClr="000000"/>
              </a:solidFill>
            </a:rPr>
            <a:t>DECISIONI</a:t>
          </a:r>
        </a:p>
      </dsp:txBody>
      <dsp:txXfrm>
        <a:off x="508794" y="997042"/>
        <a:ext cx="1002711" cy="627982"/>
      </dsp:txXfrm>
    </dsp:sp>
    <dsp:sp modelId="{1B538BC1-1691-4387-AFEC-E194CF1D806D}">
      <dsp:nvSpPr>
        <dsp:cNvPr id="0" name=""/>
        <dsp:cNvSpPr/>
      </dsp:nvSpPr>
      <dsp:spPr>
        <a:xfrm>
          <a:off x="942066" y="349826"/>
          <a:ext cx="2782143" cy="2782143"/>
        </a:xfrm>
        <a:custGeom>
          <a:avLst/>
          <a:gdLst/>
          <a:ahLst/>
          <a:cxnLst/>
          <a:rect l="0" t="0" r="0" b="0"/>
          <a:pathLst>
            <a:path>
              <a:moveTo>
                <a:pt x="322405" y="500548"/>
              </a:moveTo>
              <a:arcTo wR="1391071" hR="1391071" stAng="13188274" swAng="1064465"/>
            </a:path>
          </a:pathLst>
        </a:custGeom>
        <a:noFill/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ycle5">
  <dgm:title val=""/>
  <dgm:desc val=""/>
  <dgm:catLst>
    <dgm:cat type="cycle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  <dgm:pt modelId="3"/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func="var" arg="dir" op="equ" val="norm">
        <dgm:choose name="Name2">
          <dgm:if name="Name3" axis="ch" ptType="node" func="cnt" op="gt" val="2">
            <dgm:alg type="cycle">
              <dgm:param type="stAng" val="0"/>
              <dgm:param type="spanAng" val="360"/>
            </dgm:alg>
          </dgm:if>
          <dgm:else name="Name4">
            <dgm:alg type="cycle">
              <dgm:param type="stAng" val="-90"/>
              <dgm:param type="spanAng" val="360"/>
            </dgm:alg>
          </dgm:else>
        </dgm:choose>
      </dgm:if>
      <dgm:else name="Name5">
        <dgm:choose name="Name6">
          <dgm:if name="Name7" axis="ch" ptType="node" func="cnt" op="gt" val="2">
            <dgm:alg type="cycle">
              <dgm:param type="stAng" val="0"/>
              <dgm:param type="spanAng" val="-360"/>
            </dgm:alg>
          </dgm:if>
          <dgm:else name="Name8">
            <dgm:alg type="cycle">
              <dgm:param type="stAng" val="90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func="var" arg="dir" op="equ" val="norm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op="equ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if>
      <dgm:else name="Name11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fact="-1"/>
          <dgm:constr type="diam" for="ch" refType="diam" op="equ" fact="-1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else>
    </dgm:choose>
    <dgm:ruleLst/>
    <dgm:forEach name="Name12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/>
        </dgm:shape>
        <dgm:presOf axis="desOrSelf" ptType="node"/>
        <dgm:constrLst>
          <dgm:constr type="h" refType="w" fact="0.65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5" fact="NaN" max="NaN"/>
        </dgm:ruleLst>
      </dgm:layoutNode>
      <dgm:choose name="Name13">
        <dgm:if name="Name14" axis="par ch" ptType="doc node" func="cnt" op="gt" val="1">
          <dgm:layoutNode name="spNode">
            <dgm:alg type="sp"/>
            <dgm:shape xmlns:r="http://schemas.openxmlformats.org/officeDocument/2006/relationships" r:blip="">
              <dgm:adjLst/>
            </dgm:shape>
            <dgm:presOf/>
            <dgm:constrLst>
              <dgm:constr type="h" refType="w"/>
            </dgm:constrLst>
            <dgm:ruleLst/>
          </dgm:layoutNode>
          <dgm:forEach name="Name15" axis="followSib" ptType="sibTrans" hideLastTrans="0" cnt="1">
            <dgm:layoutNode name="sibTrans">
              <dgm:alg type="conn">
                <dgm:param type="dim" val="1D"/>
                <dgm:param type="connRout" val="curve"/>
                <dgm:param type="begPts" val="radial"/>
                <dgm:param type="endPts" val="radial"/>
              </dgm:alg>
              <dgm:shape xmlns:r="http://schemas.openxmlformats.org/officeDocument/2006/relationships" type="conn" r:blip="">
                <dgm:adjLst/>
              </dgm:shape>
              <dgm:presOf axis="self"/>
              <dgm:constrLst>
                <dgm:constr type="h" refType="w" fact="0.65"/>
                <dgm:constr type="connDist"/>
                <dgm:constr type="begPad" refType="connDist" fact="0.2"/>
                <dgm:constr type="endPad" refType="connDist" fact="0.2"/>
              </dgm:constrLst>
              <dgm:ruleLst/>
            </dgm:layoutNode>
          </dgm:forEach>
        </dgm:if>
        <dgm:else name="Name16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230506</xdr:colOff>
      <xdr:row>2</xdr:row>
      <xdr:rowOff>47625</xdr:rowOff>
    </xdr:from>
    <xdr:to>
      <xdr:col>9</xdr:col>
      <xdr:colOff>381000</xdr:colOff>
      <xdr:row>4</xdr:row>
      <xdr:rowOff>171450</xdr:rowOff>
    </xdr:to>
    <xdr:pic>
      <xdr:nvPicPr>
        <xdr:cNvPr id="2" name="Immagini 1">
          <a:extLst>
            <a:ext uri="{FF2B5EF4-FFF2-40B4-BE49-F238E27FC236}">
              <a16:creationId xmlns:a16="http://schemas.microsoft.com/office/drawing/2014/main" id="{4E1869FE-2D7A-4FC6-AE4A-E2A36786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206" y="323850"/>
          <a:ext cx="188404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428625</xdr:colOff>
      <xdr:row>14</xdr:row>
      <xdr:rowOff>40005</xdr:rowOff>
    </xdr:from>
    <xdr:ext cx="4238625" cy="1685925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66B19F1-16FD-4E1C-AD4E-EDABD7C01C4F}"/>
            </a:ext>
          </a:extLst>
        </xdr:cNvPr>
        <xdr:cNvSpPr txBox="1"/>
      </xdr:nvSpPr>
      <xdr:spPr>
        <a:xfrm>
          <a:off x="1400175" y="3059430"/>
          <a:ext cx="4238625" cy="1685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>
            <a:lnSpc>
              <a:spcPts val="800"/>
            </a:lnSpc>
          </a:pPr>
          <a:r>
            <a:rPr lang="it-IT" sz="800" b="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L’autore e l’editore non garantiscono che il contenuto del software soddisfi tutte le esigenze dell’utente né assumono alcuna responsabilità derivante dai danni diretti o indiretti causati dall’installazione, dall’uso improprio, da risultati errati derivanti da modifiche della normativa, da manipolazioni dell’utente o da qualsiasi altro errore o malfunzionamento della procedura o del proprio sistema. L’utente è in ogni caso responsabile della scelta dell’utilizzo del software, nonché dei risultati ottenuti. L’utilizzo del prodotto sottintende l’accettazione incondizionata delle norme suddette nonché di quanto riportato nella licenza d’uso.</a:t>
          </a:r>
        </a:p>
        <a:p>
          <a:pPr algn="just">
            <a:lnSpc>
              <a:spcPts val="900"/>
            </a:lnSpc>
          </a:pPr>
          <a:r>
            <a:rPr lang="it-IT" sz="800" b="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 L’utilizzo del software è subordinato al possesso della fattura attestante l’acquisto della licenza d’uso.</a:t>
          </a:r>
        </a:p>
        <a:p>
          <a:pPr algn="just">
            <a:lnSpc>
              <a:spcPts val="900"/>
            </a:lnSpc>
          </a:pPr>
          <a:endParaRPr lang="it-IT" sz="800" b="0" baseline="0">
            <a:solidFill>
              <a:schemeClr val="tx2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ts val="800"/>
            </a:lnSpc>
          </a:pPr>
          <a:r>
            <a:rPr lang="it-IT" sz="8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Fiscoetasse.com® S.r.l. - Bologna, Galleria del Pincio n. 1- info@fiscoetasse.com - P.IVA: 13193220152</a:t>
          </a:r>
        </a:p>
        <a:p>
          <a:pPr algn="just">
            <a:lnSpc>
              <a:spcPts val="800"/>
            </a:lnSpc>
          </a:pPr>
          <a:r>
            <a:rPr lang="it-IT" sz="8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Fiscoetasse.com - Periodico Telematico Reg. Tribunale di Padova n. 1866 del 26/11/2003 - Direttore responsabile: Luigia Lumia</a:t>
          </a:r>
        </a:p>
      </xdr:txBody>
    </xdr:sp>
    <xdr:clientData/>
  </xdr:oneCellAnchor>
  <xdr:twoCellAnchor>
    <xdr:from>
      <xdr:col>1</xdr:col>
      <xdr:colOff>66675</xdr:colOff>
      <xdr:row>16</xdr:row>
      <xdr:rowOff>158115</xdr:rowOff>
    </xdr:from>
    <xdr:to>
      <xdr:col>2</xdr:col>
      <xdr:colOff>514350</xdr:colOff>
      <xdr:row>20</xdr:row>
      <xdr:rowOff>122413</xdr:rowOff>
    </xdr:to>
    <xdr:pic>
      <xdr:nvPicPr>
        <xdr:cNvPr id="4" name="Immagini 2">
          <a:extLst>
            <a:ext uri="{FF2B5EF4-FFF2-40B4-BE49-F238E27FC236}">
              <a16:creationId xmlns:a16="http://schemas.microsoft.com/office/drawing/2014/main" id="{8ABD5F9F-A707-461A-87A1-A499AB7F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" y="3213735"/>
          <a:ext cx="973455" cy="695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</xdr:row>
      <xdr:rowOff>9525</xdr:rowOff>
    </xdr:from>
    <xdr:to>
      <xdr:col>9</xdr:col>
      <xdr:colOff>380999</xdr:colOff>
      <xdr:row>18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780CB-D7D3-4AE1-B8EA-934DFADDA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19</xdr:row>
      <xdr:rowOff>171450</xdr:rowOff>
    </xdr:from>
    <xdr:to>
      <xdr:col>9</xdr:col>
      <xdr:colOff>428625</xdr:colOff>
      <xdr:row>33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850823E-9AE9-460D-9BDD-878FF976F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36</xdr:row>
      <xdr:rowOff>57150</xdr:rowOff>
    </xdr:from>
    <xdr:to>
      <xdr:col>7</xdr:col>
      <xdr:colOff>304800</xdr:colOff>
      <xdr:row>51</xdr:row>
      <xdr:rowOff>57150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98C6392-0B68-0D9C-0ED4-2B3CC7C520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548640</xdr:colOff>
      <xdr:row>36</xdr:row>
      <xdr:rowOff>72390</xdr:rowOff>
    </xdr:from>
    <xdr:to>
      <xdr:col>12</xdr:col>
      <xdr:colOff>716280</xdr:colOff>
      <xdr:row>51</xdr:row>
      <xdr:rowOff>72390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D31A896-5572-A064-BE04-52FFFAE199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</xdr:row>
      <xdr:rowOff>9525</xdr:rowOff>
    </xdr:from>
    <xdr:to>
      <xdr:col>9</xdr:col>
      <xdr:colOff>380999</xdr:colOff>
      <xdr:row>18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DE2ED4-D886-48A2-A549-B461FB432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19</xdr:row>
      <xdr:rowOff>171450</xdr:rowOff>
    </xdr:from>
    <xdr:to>
      <xdr:col>9</xdr:col>
      <xdr:colOff>428625</xdr:colOff>
      <xdr:row>33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0A9F95B-04E8-468A-9A6A-058DAE038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167640</xdr:colOff>
      <xdr:row>35</xdr:row>
      <xdr:rowOff>179070</xdr:rowOff>
    </xdr:from>
    <xdr:to>
      <xdr:col>7</xdr:col>
      <xdr:colOff>388620</xdr:colOff>
      <xdr:row>50</xdr:row>
      <xdr:rowOff>179070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E5471CE-9BD6-495D-2EA2-499C23B47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</xdr:colOff>
      <xdr:row>36</xdr:row>
      <xdr:rowOff>19050</xdr:rowOff>
    </xdr:from>
    <xdr:to>
      <xdr:col>12</xdr:col>
      <xdr:colOff>868680</xdr:colOff>
      <xdr:row>51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5656957-3CC0-4A8E-8403-F82564ED8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</xdr:row>
      <xdr:rowOff>9525</xdr:rowOff>
    </xdr:from>
    <xdr:to>
      <xdr:col>9</xdr:col>
      <xdr:colOff>380999</xdr:colOff>
      <xdr:row>18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2CA49AE-CDF4-4CC3-A859-11F4179D8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19</xdr:row>
      <xdr:rowOff>171450</xdr:rowOff>
    </xdr:from>
    <xdr:to>
      <xdr:col>9</xdr:col>
      <xdr:colOff>428625</xdr:colOff>
      <xdr:row>33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C239F94-F348-4ED7-92CA-8DD2612D3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36</xdr:row>
      <xdr:rowOff>109537</xdr:rowOff>
    </xdr:from>
    <xdr:to>
      <xdr:col>6</xdr:col>
      <xdr:colOff>523875</xdr:colOff>
      <xdr:row>50</xdr:row>
      <xdr:rowOff>185737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CA71C13-69F4-1BE3-1BDE-C4DDE96D6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238125</xdr:colOff>
      <xdr:row>36</xdr:row>
      <xdr:rowOff>109537</xdr:rowOff>
    </xdr:from>
    <xdr:to>
      <xdr:col>12</xdr:col>
      <xdr:colOff>685800</xdr:colOff>
      <xdr:row>50</xdr:row>
      <xdr:rowOff>185737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C92FF52-578D-DBDE-56F7-20AA6BD39F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</xdr:row>
      <xdr:rowOff>9525</xdr:rowOff>
    </xdr:from>
    <xdr:to>
      <xdr:col>9</xdr:col>
      <xdr:colOff>380999</xdr:colOff>
      <xdr:row>18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44D536-07AE-426B-B4A6-C95FB414A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19</xdr:row>
      <xdr:rowOff>171450</xdr:rowOff>
    </xdr:from>
    <xdr:to>
      <xdr:col>9</xdr:col>
      <xdr:colOff>428625</xdr:colOff>
      <xdr:row>33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CC5D5D-80FF-4BD2-A03A-CB243A5F2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36</xdr:row>
      <xdr:rowOff>42862</xdr:rowOff>
    </xdr:from>
    <xdr:to>
      <xdr:col>7</xdr:col>
      <xdr:colOff>247650</xdr:colOff>
      <xdr:row>50</xdr:row>
      <xdr:rowOff>119062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354ABCF-151A-5B14-2E9E-54AEFEA4A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381000</xdr:colOff>
      <xdr:row>36</xdr:row>
      <xdr:rowOff>61912</xdr:rowOff>
    </xdr:from>
    <xdr:to>
      <xdr:col>12</xdr:col>
      <xdr:colOff>742950</xdr:colOff>
      <xdr:row>50</xdr:row>
      <xdr:rowOff>138112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61D3E8E-9401-25C7-1BEE-C356308951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</xdr:row>
      <xdr:rowOff>190500</xdr:rowOff>
    </xdr:from>
    <xdr:to>
      <xdr:col>12</xdr:col>
      <xdr:colOff>9525</xdr:colOff>
      <xdr:row>17</xdr:row>
      <xdr:rowOff>91440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4A408AD-1BA6-0ABE-AD9A-81337C6E5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91440</xdr:colOff>
      <xdr:row>35</xdr:row>
      <xdr:rowOff>129540</xdr:rowOff>
    </xdr:from>
    <xdr:to>
      <xdr:col>5</xdr:col>
      <xdr:colOff>365760</xdr:colOff>
      <xdr:row>48</xdr:row>
      <xdr:rowOff>110490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873945-F46C-7A45-6F17-E64575E3B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510540</xdr:colOff>
      <xdr:row>35</xdr:row>
      <xdr:rowOff>118110</xdr:rowOff>
    </xdr:from>
    <xdr:to>
      <xdr:col>10</xdr:col>
      <xdr:colOff>129540</xdr:colOff>
      <xdr:row>48</xdr:row>
      <xdr:rowOff>114300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9DADCA7-2448-362F-3E7E-7787C67E93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228600</xdr:colOff>
      <xdr:row>35</xdr:row>
      <xdr:rowOff>118110</xdr:rowOff>
    </xdr:from>
    <xdr:to>
      <xdr:col>14</xdr:col>
      <xdr:colOff>518160</xdr:colOff>
      <xdr:row>48</xdr:row>
      <xdr:rowOff>121920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3ADC1D7-490F-AE10-37E1-6BFA4CAB6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71</xdr:row>
      <xdr:rowOff>118110</xdr:rowOff>
    </xdr:from>
    <xdr:to>
      <xdr:col>5</xdr:col>
      <xdr:colOff>83820</xdr:colOff>
      <xdr:row>86</xdr:row>
      <xdr:rowOff>118110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2515D0A-EF25-973B-96C0-5F040EC62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259080</xdr:colOff>
      <xdr:row>71</xdr:row>
      <xdr:rowOff>140970</xdr:rowOff>
    </xdr:from>
    <xdr:to>
      <xdr:col>9</xdr:col>
      <xdr:colOff>533400</xdr:colOff>
      <xdr:row>86</xdr:row>
      <xdr:rowOff>140970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D9EE5FA-2274-3225-5378-9E5F10163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45720</xdr:colOff>
      <xdr:row>71</xdr:row>
      <xdr:rowOff>140970</xdr:rowOff>
    </xdr:from>
    <xdr:to>
      <xdr:col>14</xdr:col>
      <xdr:colOff>381000</xdr:colOff>
      <xdr:row>86</xdr:row>
      <xdr:rowOff>140970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E7E5302-3153-2853-2766-E037133EF9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59055</xdr:colOff>
      <xdr:row>106</xdr:row>
      <xdr:rowOff>22860</xdr:rowOff>
    </xdr:from>
    <xdr:to>
      <xdr:col>5</xdr:col>
      <xdr:colOff>200025</xdr:colOff>
      <xdr:row>121</xdr:row>
      <xdr:rowOff>22860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E67EEE-B76E-8821-3E7E-28EE98AEF3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266700</xdr:colOff>
      <xdr:row>106</xdr:row>
      <xdr:rowOff>20955</xdr:rowOff>
    </xdr:from>
    <xdr:to>
      <xdr:col>10</xdr:col>
      <xdr:colOff>85725</xdr:colOff>
      <xdr:row>121</xdr:row>
      <xdr:rowOff>20955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DAAAE233-4B2A-C32F-A9F8-8FDA9CA37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142875</xdr:colOff>
      <xdr:row>106</xdr:row>
      <xdr:rowOff>19050</xdr:rowOff>
    </xdr:from>
    <xdr:to>
      <xdr:col>14</xdr:col>
      <xdr:colOff>561975</xdr:colOff>
      <xdr:row>121</xdr:row>
      <xdr:rowOff>19050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40AA6EC7-690D-2958-9498-D456B7B80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104775</xdr:colOff>
      <xdr:row>139</xdr:row>
      <xdr:rowOff>128587</xdr:rowOff>
    </xdr:from>
    <xdr:to>
      <xdr:col>7</xdr:col>
      <xdr:colOff>361950</xdr:colOff>
      <xdr:row>154</xdr:row>
      <xdr:rowOff>14287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C4324312-09F0-3E43-24E2-3FAB766C9D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485775</xdr:colOff>
      <xdr:row>139</xdr:row>
      <xdr:rowOff>133350</xdr:rowOff>
    </xdr:from>
    <xdr:to>
      <xdr:col>14</xdr:col>
      <xdr:colOff>581025</xdr:colOff>
      <xdr:row>154</xdr:row>
      <xdr:rowOff>19050</xdr:rowOff>
    </xdr:to>
    <xdr:graphicFrame macro="">
      <xdr:nvGraphicFramePr>
        <xdr:cNvPr id="11" name="Grafico 2">
          <a:extLst>
            <a:ext uri="{FF2B5EF4-FFF2-40B4-BE49-F238E27FC236}">
              <a16:creationId xmlns:a16="http://schemas.microsoft.com/office/drawing/2014/main" id="{98B7E794-6D04-4785-BB0C-48F39B47A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</xdr:row>
      <xdr:rowOff>104775</xdr:rowOff>
    </xdr:from>
    <xdr:to>
      <xdr:col>3</xdr:col>
      <xdr:colOff>0</xdr:colOff>
      <xdr:row>1</xdr:row>
      <xdr:rowOff>104775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19E73C50-3248-4949-B432-8FE75F7AA5CF}"/>
            </a:ext>
          </a:extLst>
        </xdr:cNvPr>
        <xdr:cNvCxnSpPr/>
      </xdr:nvCxnSpPr>
      <xdr:spPr>
        <a:xfrm>
          <a:off x="4215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C9653D15-33B2-4F64-B0C8-6248C2F60C55}"/>
            </a:ext>
          </a:extLst>
        </xdr:cNvPr>
        <xdr:cNvCxnSpPr/>
      </xdr:nvCxnSpPr>
      <xdr:spPr>
        <a:xfrm flipV="1">
          <a:off x="200025" y="3596640"/>
          <a:ext cx="0" cy="28765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8EDCC257-4BA6-47B8-AE3D-0F83BDA9601F}"/>
            </a:ext>
          </a:extLst>
        </xdr:cNvPr>
        <xdr:cNvCxnSpPr/>
      </xdr:nvCxnSpPr>
      <xdr:spPr>
        <a:xfrm>
          <a:off x="200025" y="4693920"/>
          <a:ext cx="0" cy="30670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923925</xdr:colOff>
      <xdr:row>1</xdr:row>
      <xdr:rowOff>104775</xdr:rowOff>
    </xdr:from>
    <xdr:to>
      <xdr:col>3</xdr:col>
      <xdr:colOff>0</xdr:colOff>
      <xdr:row>1</xdr:row>
      <xdr:rowOff>104775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5CA8DDDA-1DA4-4D6A-9A22-AB1AC47ACE50}"/>
            </a:ext>
          </a:extLst>
        </xdr:cNvPr>
        <xdr:cNvCxnSpPr/>
      </xdr:nvCxnSpPr>
      <xdr:spPr>
        <a:xfrm>
          <a:off x="4215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5ACB67C3-6994-4AD7-9A70-2FF6EE117F26}"/>
            </a:ext>
          </a:extLst>
        </xdr:cNvPr>
        <xdr:cNvCxnSpPr/>
      </xdr:nvCxnSpPr>
      <xdr:spPr>
        <a:xfrm flipV="1">
          <a:off x="200025" y="3596640"/>
          <a:ext cx="0" cy="28765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48813F39-0085-49D8-9606-CD7E86478A0A}"/>
            </a:ext>
          </a:extLst>
        </xdr:cNvPr>
        <xdr:cNvCxnSpPr/>
      </xdr:nvCxnSpPr>
      <xdr:spPr>
        <a:xfrm>
          <a:off x="200025" y="4693920"/>
          <a:ext cx="0" cy="30670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179070</xdr:colOff>
      <xdr:row>38</xdr:row>
      <xdr:rowOff>150495</xdr:rowOff>
    </xdr:from>
    <xdr:to>
      <xdr:col>0</xdr:col>
      <xdr:colOff>179070</xdr:colOff>
      <xdr:row>40</xdr:row>
      <xdr:rowOff>64770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8A6709B5-1272-4084-B08E-AD311BA1208B}"/>
            </a:ext>
          </a:extLst>
        </xdr:cNvPr>
        <xdr:cNvCxnSpPr/>
      </xdr:nvCxnSpPr>
      <xdr:spPr>
        <a:xfrm flipV="1">
          <a:off x="179070" y="6551295"/>
          <a:ext cx="0" cy="28003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1</xdr:row>
      <xdr:rowOff>104775</xdr:rowOff>
    </xdr:from>
    <xdr:to>
      <xdr:col>5</xdr:col>
      <xdr:colOff>0</xdr:colOff>
      <xdr:row>1</xdr:row>
      <xdr:rowOff>104775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4A654BD0-085B-4F56-8E06-4B17156E7A6A}"/>
            </a:ext>
          </a:extLst>
        </xdr:cNvPr>
        <xdr:cNvCxnSpPr/>
      </xdr:nvCxnSpPr>
      <xdr:spPr>
        <a:xfrm>
          <a:off x="7644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1</xdr:row>
      <xdr:rowOff>104775</xdr:rowOff>
    </xdr:from>
    <xdr:to>
      <xdr:col>5</xdr:col>
      <xdr:colOff>0</xdr:colOff>
      <xdr:row>1</xdr:row>
      <xdr:rowOff>104775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63DC02F6-4AEC-4200-A1E8-491CFBF5AD6A}"/>
            </a:ext>
          </a:extLst>
        </xdr:cNvPr>
        <xdr:cNvCxnSpPr/>
      </xdr:nvCxnSpPr>
      <xdr:spPr>
        <a:xfrm>
          <a:off x="7644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1</xdr:row>
      <xdr:rowOff>104775</xdr:rowOff>
    </xdr:from>
    <xdr:to>
      <xdr:col>5</xdr:col>
      <xdr:colOff>0</xdr:colOff>
      <xdr:row>1</xdr:row>
      <xdr:rowOff>104775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85A934A1-292B-490E-9CAE-7E39C7428C0D}"/>
            </a:ext>
          </a:extLst>
        </xdr:cNvPr>
        <xdr:cNvCxnSpPr/>
      </xdr:nvCxnSpPr>
      <xdr:spPr>
        <a:xfrm>
          <a:off x="7644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1</xdr:row>
      <xdr:rowOff>104775</xdr:rowOff>
    </xdr:from>
    <xdr:to>
      <xdr:col>5</xdr:col>
      <xdr:colOff>0</xdr:colOff>
      <xdr:row>1</xdr:row>
      <xdr:rowOff>104775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4F838113-6DA6-4A69-A084-D0245B817DFF}"/>
            </a:ext>
          </a:extLst>
        </xdr:cNvPr>
        <xdr:cNvCxnSpPr/>
      </xdr:nvCxnSpPr>
      <xdr:spPr>
        <a:xfrm>
          <a:off x="7644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923925</xdr:colOff>
      <xdr:row>1</xdr:row>
      <xdr:rowOff>104775</xdr:rowOff>
    </xdr:from>
    <xdr:to>
      <xdr:col>7</xdr:col>
      <xdr:colOff>0</xdr:colOff>
      <xdr:row>1</xdr:row>
      <xdr:rowOff>104775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B50D0039-4E38-466A-9E3E-16FE2611411F}"/>
            </a:ext>
          </a:extLst>
        </xdr:cNvPr>
        <xdr:cNvCxnSpPr/>
      </xdr:nvCxnSpPr>
      <xdr:spPr>
        <a:xfrm>
          <a:off x="11073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923925</xdr:colOff>
      <xdr:row>1</xdr:row>
      <xdr:rowOff>104775</xdr:rowOff>
    </xdr:from>
    <xdr:to>
      <xdr:col>7</xdr:col>
      <xdr:colOff>0</xdr:colOff>
      <xdr:row>1</xdr:row>
      <xdr:rowOff>104775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8C49A74B-95E8-4F75-9F16-4B1611B0D8DB}"/>
            </a:ext>
          </a:extLst>
        </xdr:cNvPr>
        <xdr:cNvCxnSpPr/>
      </xdr:nvCxnSpPr>
      <xdr:spPr>
        <a:xfrm>
          <a:off x="11073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923925</xdr:colOff>
      <xdr:row>1</xdr:row>
      <xdr:rowOff>104775</xdr:rowOff>
    </xdr:from>
    <xdr:to>
      <xdr:col>11</xdr:col>
      <xdr:colOff>0</xdr:colOff>
      <xdr:row>1</xdr:row>
      <xdr:rowOff>104775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DB476552-4365-4C1F-9A54-F492007F5A0C}"/>
            </a:ext>
          </a:extLst>
        </xdr:cNvPr>
        <xdr:cNvCxnSpPr/>
      </xdr:nvCxnSpPr>
      <xdr:spPr>
        <a:xfrm>
          <a:off x="17931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923925</xdr:colOff>
      <xdr:row>1</xdr:row>
      <xdr:rowOff>104775</xdr:rowOff>
    </xdr:from>
    <xdr:to>
      <xdr:col>11</xdr:col>
      <xdr:colOff>0</xdr:colOff>
      <xdr:row>1</xdr:row>
      <xdr:rowOff>104775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263246D8-386E-4ECD-A13D-D3E71F1ADBC4}"/>
            </a:ext>
          </a:extLst>
        </xdr:cNvPr>
        <xdr:cNvCxnSpPr/>
      </xdr:nvCxnSpPr>
      <xdr:spPr>
        <a:xfrm>
          <a:off x="17931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1</xdr:row>
      <xdr:rowOff>104775</xdr:rowOff>
    </xdr:from>
    <xdr:to>
      <xdr:col>13</xdr:col>
      <xdr:colOff>0</xdr:colOff>
      <xdr:row>1</xdr:row>
      <xdr:rowOff>104775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6D04809C-1942-43C3-B449-024B26E68877}"/>
            </a:ext>
          </a:extLst>
        </xdr:cNvPr>
        <xdr:cNvCxnSpPr/>
      </xdr:nvCxnSpPr>
      <xdr:spPr>
        <a:xfrm>
          <a:off x="21360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1</xdr:row>
      <xdr:rowOff>104775</xdr:rowOff>
    </xdr:from>
    <xdr:to>
      <xdr:col>13</xdr:col>
      <xdr:colOff>0</xdr:colOff>
      <xdr:row>1</xdr:row>
      <xdr:rowOff>104775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CC26F31A-AFF0-470A-A15C-9AF156B9FA4F}"/>
            </a:ext>
          </a:extLst>
        </xdr:cNvPr>
        <xdr:cNvCxnSpPr/>
      </xdr:nvCxnSpPr>
      <xdr:spPr>
        <a:xfrm>
          <a:off x="21360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1</xdr:row>
      <xdr:rowOff>104775</xdr:rowOff>
    </xdr:from>
    <xdr:to>
      <xdr:col>13</xdr:col>
      <xdr:colOff>0</xdr:colOff>
      <xdr:row>1</xdr:row>
      <xdr:rowOff>104775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036FA0A5-3706-416F-BE45-BBF6D365A3AF}"/>
            </a:ext>
          </a:extLst>
        </xdr:cNvPr>
        <xdr:cNvCxnSpPr/>
      </xdr:nvCxnSpPr>
      <xdr:spPr>
        <a:xfrm>
          <a:off x="21360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1</xdr:row>
      <xdr:rowOff>104775</xdr:rowOff>
    </xdr:from>
    <xdr:to>
      <xdr:col>13</xdr:col>
      <xdr:colOff>0</xdr:colOff>
      <xdr:row>1</xdr:row>
      <xdr:rowOff>104775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F36A0066-E271-42A9-8E71-4749498D28A4}"/>
            </a:ext>
          </a:extLst>
        </xdr:cNvPr>
        <xdr:cNvCxnSpPr/>
      </xdr:nvCxnSpPr>
      <xdr:spPr>
        <a:xfrm>
          <a:off x="21360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0</xdr:colOff>
      <xdr:row>1</xdr:row>
      <xdr:rowOff>104775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28A83582-E495-4991-9E89-AAD26E4128CE}"/>
            </a:ext>
          </a:extLst>
        </xdr:cNvPr>
        <xdr:cNvCxnSpPr/>
      </xdr:nvCxnSpPr>
      <xdr:spPr>
        <a:xfrm>
          <a:off x="24789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0</xdr:colOff>
      <xdr:row>1</xdr:row>
      <xdr:rowOff>104775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52516C9C-0ADE-4802-BC95-6C49E05E91C8}"/>
            </a:ext>
          </a:extLst>
        </xdr:cNvPr>
        <xdr:cNvCxnSpPr/>
      </xdr:nvCxnSpPr>
      <xdr:spPr>
        <a:xfrm>
          <a:off x="24789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923925</xdr:colOff>
      <xdr:row>1</xdr:row>
      <xdr:rowOff>104775</xdr:rowOff>
    </xdr:from>
    <xdr:to>
      <xdr:col>17</xdr:col>
      <xdr:colOff>0</xdr:colOff>
      <xdr:row>1</xdr:row>
      <xdr:rowOff>104775</xdr:rowOff>
    </xdr:to>
    <xdr:cxnSp macro="">
      <xdr:nvCxnSpPr>
        <xdr:cNvPr id="27" name="Connettore 2 26">
          <a:extLst>
            <a:ext uri="{FF2B5EF4-FFF2-40B4-BE49-F238E27FC236}">
              <a16:creationId xmlns:a16="http://schemas.microsoft.com/office/drawing/2014/main" id="{AFF72350-97F1-4FCD-856B-01FB2F5D9025}"/>
            </a:ext>
          </a:extLst>
        </xdr:cNvPr>
        <xdr:cNvCxnSpPr/>
      </xdr:nvCxnSpPr>
      <xdr:spPr>
        <a:xfrm>
          <a:off x="28218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923925</xdr:colOff>
      <xdr:row>1</xdr:row>
      <xdr:rowOff>104775</xdr:rowOff>
    </xdr:from>
    <xdr:to>
      <xdr:col>17</xdr:col>
      <xdr:colOff>0</xdr:colOff>
      <xdr:row>1</xdr:row>
      <xdr:rowOff>104775</xdr:rowOff>
    </xdr:to>
    <xdr:cxnSp macro="">
      <xdr:nvCxnSpPr>
        <xdr:cNvPr id="28" name="Connettore 2 27">
          <a:extLst>
            <a:ext uri="{FF2B5EF4-FFF2-40B4-BE49-F238E27FC236}">
              <a16:creationId xmlns:a16="http://schemas.microsoft.com/office/drawing/2014/main" id="{73655EF5-E237-4C35-A162-13BA6936690D}"/>
            </a:ext>
          </a:extLst>
        </xdr:cNvPr>
        <xdr:cNvCxnSpPr/>
      </xdr:nvCxnSpPr>
      <xdr:spPr>
        <a:xfrm>
          <a:off x="28218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923925</xdr:colOff>
      <xdr:row>1</xdr:row>
      <xdr:rowOff>104775</xdr:rowOff>
    </xdr:from>
    <xdr:to>
      <xdr:col>17</xdr:col>
      <xdr:colOff>0</xdr:colOff>
      <xdr:row>1</xdr:row>
      <xdr:rowOff>104775</xdr:rowOff>
    </xdr:to>
    <xdr:cxnSp macro="">
      <xdr:nvCxnSpPr>
        <xdr:cNvPr id="29" name="Connettore 2 28">
          <a:extLst>
            <a:ext uri="{FF2B5EF4-FFF2-40B4-BE49-F238E27FC236}">
              <a16:creationId xmlns:a16="http://schemas.microsoft.com/office/drawing/2014/main" id="{C6DC6C29-3A87-4BB5-9130-E70AF783E6C6}"/>
            </a:ext>
          </a:extLst>
        </xdr:cNvPr>
        <xdr:cNvCxnSpPr/>
      </xdr:nvCxnSpPr>
      <xdr:spPr>
        <a:xfrm>
          <a:off x="28218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923925</xdr:colOff>
      <xdr:row>1</xdr:row>
      <xdr:rowOff>104775</xdr:rowOff>
    </xdr:from>
    <xdr:to>
      <xdr:col>17</xdr:col>
      <xdr:colOff>0</xdr:colOff>
      <xdr:row>1</xdr:row>
      <xdr:rowOff>104775</xdr:rowOff>
    </xdr:to>
    <xdr:cxnSp macro="">
      <xdr:nvCxnSpPr>
        <xdr:cNvPr id="30" name="Connettore 2 29">
          <a:extLst>
            <a:ext uri="{FF2B5EF4-FFF2-40B4-BE49-F238E27FC236}">
              <a16:creationId xmlns:a16="http://schemas.microsoft.com/office/drawing/2014/main" id="{270FA047-89A8-4F2C-8D1F-10B237EF04B9}"/>
            </a:ext>
          </a:extLst>
        </xdr:cNvPr>
        <xdr:cNvCxnSpPr/>
      </xdr:nvCxnSpPr>
      <xdr:spPr>
        <a:xfrm>
          <a:off x="28218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914400</xdr:colOff>
      <xdr:row>1</xdr:row>
      <xdr:rowOff>89535</xdr:rowOff>
    </xdr:from>
    <xdr:to>
      <xdr:col>20</xdr:col>
      <xdr:colOff>9525</xdr:colOff>
      <xdr:row>1</xdr:row>
      <xdr:rowOff>99060</xdr:rowOff>
    </xdr:to>
    <xdr:cxnSp macro="">
      <xdr:nvCxnSpPr>
        <xdr:cNvPr id="32" name="Connettore 2 31">
          <a:extLst>
            <a:ext uri="{FF2B5EF4-FFF2-40B4-BE49-F238E27FC236}">
              <a16:creationId xmlns:a16="http://schemas.microsoft.com/office/drawing/2014/main" id="{52FE102D-943A-432B-8DBA-AE3BBAB853D8}"/>
            </a:ext>
          </a:extLst>
        </xdr:cNvPr>
        <xdr:cNvCxnSpPr/>
      </xdr:nvCxnSpPr>
      <xdr:spPr>
        <a:xfrm flipH="1">
          <a:off x="13350240" y="272415"/>
          <a:ext cx="23812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0</xdr:colOff>
      <xdr:row>1</xdr:row>
      <xdr:rowOff>104775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2E7F3AC7-821C-4291-B9DF-C45AE1006BCD}"/>
            </a:ext>
          </a:extLst>
        </xdr:cNvPr>
        <xdr:cNvCxnSpPr/>
      </xdr:nvCxnSpPr>
      <xdr:spPr>
        <a:xfrm>
          <a:off x="35076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0</xdr:colOff>
      <xdr:row>1</xdr:row>
      <xdr:rowOff>104775</xdr:rowOff>
    </xdr:to>
    <xdr:cxnSp macro="">
      <xdr:nvCxnSpPr>
        <xdr:cNvPr id="34" name="Connettore 2 33">
          <a:extLst>
            <a:ext uri="{FF2B5EF4-FFF2-40B4-BE49-F238E27FC236}">
              <a16:creationId xmlns:a16="http://schemas.microsoft.com/office/drawing/2014/main" id="{CE7E3793-4CCF-4395-9CDD-C8FE981DCB83}"/>
            </a:ext>
          </a:extLst>
        </xdr:cNvPr>
        <xdr:cNvCxnSpPr/>
      </xdr:nvCxnSpPr>
      <xdr:spPr>
        <a:xfrm>
          <a:off x="35076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0</xdr:colOff>
      <xdr:row>1</xdr:row>
      <xdr:rowOff>104775</xdr:rowOff>
    </xdr:to>
    <xdr:cxnSp macro="">
      <xdr:nvCxnSpPr>
        <xdr:cNvPr id="35" name="Connettore 2 34">
          <a:extLst>
            <a:ext uri="{FF2B5EF4-FFF2-40B4-BE49-F238E27FC236}">
              <a16:creationId xmlns:a16="http://schemas.microsoft.com/office/drawing/2014/main" id="{448E1FB5-1E61-4F23-97BA-7F4281A4F2BB}"/>
            </a:ext>
          </a:extLst>
        </xdr:cNvPr>
        <xdr:cNvCxnSpPr/>
      </xdr:nvCxnSpPr>
      <xdr:spPr>
        <a:xfrm>
          <a:off x="35076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0</xdr:colOff>
      <xdr:row>1</xdr:row>
      <xdr:rowOff>104775</xdr:rowOff>
    </xdr:to>
    <xdr:cxnSp macro="">
      <xdr:nvCxnSpPr>
        <xdr:cNvPr id="36" name="Connettore 2 35">
          <a:extLst>
            <a:ext uri="{FF2B5EF4-FFF2-40B4-BE49-F238E27FC236}">
              <a16:creationId xmlns:a16="http://schemas.microsoft.com/office/drawing/2014/main" id="{5C37ABE9-EA3A-4034-A21B-C0436B3BC25C}"/>
            </a:ext>
          </a:extLst>
        </xdr:cNvPr>
        <xdr:cNvCxnSpPr/>
      </xdr:nvCxnSpPr>
      <xdr:spPr>
        <a:xfrm>
          <a:off x="35076765" y="287655"/>
          <a:ext cx="3238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853440</xdr:colOff>
      <xdr:row>1</xdr:row>
      <xdr:rowOff>104775</xdr:rowOff>
    </xdr:from>
    <xdr:to>
      <xdr:col>24</xdr:col>
      <xdr:colOff>1905</xdr:colOff>
      <xdr:row>1</xdr:row>
      <xdr:rowOff>114300</xdr:rowOff>
    </xdr:to>
    <xdr:cxnSp macro="">
      <xdr:nvCxnSpPr>
        <xdr:cNvPr id="44" name="Connettore 2 43">
          <a:extLst>
            <a:ext uri="{FF2B5EF4-FFF2-40B4-BE49-F238E27FC236}">
              <a16:creationId xmlns:a16="http://schemas.microsoft.com/office/drawing/2014/main" id="{7C592DA4-BB13-4697-AA05-105E44A85366}"/>
            </a:ext>
          </a:extLst>
        </xdr:cNvPr>
        <xdr:cNvCxnSpPr/>
      </xdr:nvCxnSpPr>
      <xdr:spPr>
        <a:xfrm flipH="1">
          <a:off x="15575280" y="287655"/>
          <a:ext cx="29146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47</xdr:row>
      <xdr:rowOff>109536</xdr:rowOff>
    </xdr:from>
    <xdr:to>
      <xdr:col>8</xdr:col>
      <xdr:colOff>590549</xdr:colOff>
      <xdr:row>64</xdr:row>
      <xdr:rowOff>133349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83BF8B47-FDCA-7427-3BB2-E768F4E383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6ADB72C1-7518-5A3E-BE8A-379A8B8AB9AC}"/>
            </a:ext>
          </a:extLst>
        </xdr:cNvPr>
        <xdr:cNvCxnSpPr/>
      </xdr:nvCxnSpPr>
      <xdr:spPr>
        <a:xfrm>
          <a:off x="38862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FB17801B-6D79-0CC5-F591-1F4A8FB6B498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47C51723-06EF-0265-D84C-75048B0D896B}"/>
            </a:ext>
          </a:extLst>
        </xdr:cNvPr>
        <xdr:cNvCxnSpPr/>
      </xdr:nvCxnSpPr>
      <xdr:spPr>
        <a:xfrm>
          <a:off x="200025" y="4762500"/>
          <a:ext cx="0" cy="3143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48</xdr:row>
      <xdr:rowOff>0</xdr:rowOff>
    </xdr:from>
    <xdr:to>
      <xdr:col>0</xdr:col>
      <xdr:colOff>200025</xdr:colOff>
      <xdr:row>49</xdr:row>
      <xdr:rowOff>104775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58CF2592-356E-48A2-99D2-8747CBE60DCA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923925</xdr:colOff>
      <xdr:row>1</xdr:row>
      <xdr:rowOff>104775</xdr:rowOff>
    </xdr:from>
    <xdr:to>
      <xdr:col>7</xdr:col>
      <xdr:colOff>104775</xdr:colOff>
      <xdr:row>1</xdr:row>
      <xdr:rowOff>104775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6AB153CB-F1EB-4AB6-A17C-178CCE9340A1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876300</xdr:colOff>
      <xdr:row>1</xdr:row>
      <xdr:rowOff>104775</xdr:rowOff>
    </xdr:from>
    <xdr:to>
      <xdr:col>6</xdr:col>
      <xdr:colOff>38100</xdr:colOff>
      <xdr:row>1</xdr:row>
      <xdr:rowOff>104775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C678A2D5-FF9D-B226-66DE-0F75451E47CC}"/>
            </a:ext>
          </a:extLst>
        </xdr:cNvPr>
        <xdr:cNvCxnSpPr/>
      </xdr:nvCxnSpPr>
      <xdr:spPr>
        <a:xfrm flipH="1">
          <a:off x="63055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923925</xdr:colOff>
      <xdr:row>1</xdr:row>
      <xdr:rowOff>104775</xdr:rowOff>
    </xdr:from>
    <xdr:to>
      <xdr:col>10</xdr:col>
      <xdr:colOff>104775</xdr:colOff>
      <xdr:row>1</xdr:row>
      <xdr:rowOff>104775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AC61679A-93EB-407C-B1FC-DFE6D9BD4AD4}"/>
            </a:ext>
          </a:extLst>
        </xdr:cNvPr>
        <xdr:cNvCxnSpPr/>
      </xdr:nvCxnSpPr>
      <xdr:spPr>
        <a:xfrm>
          <a:off x="85820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876300</xdr:colOff>
      <xdr:row>1</xdr:row>
      <xdr:rowOff>104775</xdr:rowOff>
    </xdr:from>
    <xdr:to>
      <xdr:col>9</xdr:col>
      <xdr:colOff>38100</xdr:colOff>
      <xdr:row>1</xdr:row>
      <xdr:rowOff>104775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0A337758-292B-45D2-B60B-29267FAFD7F2}"/>
            </a:ext>
          </a:extLst>
        </xdr:cNvPr>
        <xdr:cNvCxnSpPr/>
      </xdr:nvCxnSpPr>
      <xdr:spPr>
        <a:xfrm flipH="1">
          <a:off x="74199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923925</xdr:colOff>
      <xdr:row>1</xdr:row>
      <xdr:rowOff>104775</xdr:rowOff>
    </xdr:from>
    <xdr:to>
      <xdr:col>10</xdr:col>
      <xdr:colOff>104775</xdr:colOff>
      <xdr:row>1</xdr:row>
      <xdr:rowOff>104775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4272E936-5D1F-459B-BA37-26BDE40B8861}"/>
            </a:ext>
          </a:extLst>
        </xdr:cNvPr>
        <xdr:cNvCxnSpPr/>
      </xdr:nvCxnSpPr>
      <xdr:spPr>
        <a:xfrm>
          <a:off x="85820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876300</xdr:colOff>
      <xdr:row>1</xdr:row>
      <xdr:rowOff>104775</xdr:rowOff>
    </xdr:from>
    <xdr:to>
      <xdr:col>9</xdr:col>
      <xdr:colOff>38100</xdr:colOff>
      <xdr:row>1</xdr:row>
      <xdr:rowOff>104775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3837AD9D-720A-4DF8-9102-A35A168F2296}"/>
            </a:ext>
          </a:extLst>
        </xdr:cNvPr>
        <xdr:cNvCxnSpPr/>
      </xdr:nvCxnSpPr>
      <xdr:spPr>
        <a:xfrm flipH="1">
          <a:off x="74199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1</xdr:row>
      <xdr:rowOff>104775</xdr:rowOff>
    </xdr:from>
    <xdr:to>
      <xdr:col>13</xdr:col>
      <xdr:colOff>104775</xdr:colOff>
      <xdr:row>1</xdr:row>
      <xdr:rowOff>104775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4340BFDD-F0AE-4FD1-AA06-3402CD1332F9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876300</xdr:colOff>
      <xdr:row>1</xdr:row>
      <xdr:rowOff>104775</xdr:rowOff>
    </xdr:from>
    <xdr:to>
      <xdr:col>12</xdr:col>
      <xdr:colOff>38100</xdr:colOff>
      <xdr:row>1</xdr:row>
      <xdr:rowOff>104775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D6E7257A-8C80-4ED8-B41A-358E957BC177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1</xdr:row>
      <xdr:rowOff>104775</xdr:rowOff>
    </xdr:from>
    <xdr:to>
      <xdr:col>13</xdr:col>
      <xdr:colOff>104775</xdr:colOff>
      <xdr:row>1</xdr:row>
      <xdr:rowOff>104775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BC5CB2F9-374A-45E1-B449-DF62E7D29C6F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876300</xdr:colOff>
      <xdr:row>1</xdr:row>
      <xdr:rowOff>104775</xdr:rowOff>
    </xdr:from>
    <xdr:to>
      <xdr:col>12</xdr:col>
      <xdr:colOff>38100</xdr:colOff>
      <xdr:row>1</xdr:row>
      <xdr:rowOff>104775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D82AA929-EF49-404F-AB89-58F89F5588CC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923925</xdr:colOff>
      <xdr:row>1</xdr:row>
      <xdr:rowOff>104775</xdr:rowOff>
    </xdr:from>
    <xdr:to>
      <xdr:col>16</xdr:col>
      <xdr:colOff>104775</xdr:colOff>
      <xdr:row>1</xdr:row>
      <xdr:rowOff>104775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CC433626-88CA-4296-9793-298C4EC7ED03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876300</xdr:colOff>
      <xdr:row>1</xdr:row>
      <xdr:rowOff>104775</xdr:rowOff>
    </xdr:from>
    <xdr:to>
      <xdr:col>15</xdr:col>
      <xdr:colOff>38100</xdr:colOff>
      <xdr:row>1</xdr:row>
      <xdr:rowOff>104775</xdr:rowOff>
    </xdr:to>
    <xdr:cxnSp macro="">
      <xdr:nvCxnSpPr>
        <xdr:cNvPr id="27" name="Connettore 2 26">
          <a:extLst>
            <a:ext uri="{FF2B5EF4-FFF2-40B4-BE49-F238E27FC236}">
              <a16:creationId xmlns:a16="http://schemas.microsoft.com/office/drawing/2014/main" id="{9CB8CBB0-8266-48CB-B229-C6C55AC71616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923925</xdr:colOff>
      <xdr:row>1</xdr:row>
      <xdr:rowOff>104775</xdr:rowOff>
    </xdr:from>
    <xdr:to>
      <xdr:col>16</xdr:col>
      <xdr:colOff>104775</xdr:colOff>
      <xdr:row>1</xdr:row>
      <xdr:rowOff>104775</xdr:rowOff>
    </xdr:to>
    <xdr:cxnSp macro="">
      <xdr:nvCxnSpPr>
        <xdr:cNvPr id="28" name="Connettore 2 27">
          <a:extLst>
            <a:ext uri="{FF2B5EF4-FFF2-40B4-BE49-F238E27FC236}">
              <a16:creationId xmlns:a16="http://schemas.microsoft.com/office/drawing/2014/main" id="{C190E722-4877-436C-933D-8139C619B23A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876300</xdr:colOff>
      <xdr:row>1</xdr:row>
      <xdr:rowOff>104775</xdr:rowOff>
    </xdr:from>
    <xdr:to>
      <xdr:col>15</xdr:col>
      <xdr:colOff>38100</xdr:colOff>
      <xdr:row>1</xdr:row>
      <xdr:rowOff>104775</xdr:rowOff>
    </xdr:to>
    <xdr:cxnSp macro="">
      <xdr:nvCxnSpPr>
        <xdr:cNvPr id="29" name="Connettore 2 28">
          <a:extLst>
            <a:ext uri="{FF2B5EF4-FFF2-40B4-BE49-F238E27FC236}">
              <a16:creationId xmlns:a16="http://schemas.microsoft.com/office/drawing/2014/main" id="{5BC73E8E-B9BE-4C35-A21F-63C955E0AAF1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923925</xdr:colOff>
      <xdr:row>1</xdr:row>
      <xdr:rowOff>104775</xdr:rowOff>
    </xdr:from>
    <xdr:to>
      <xdr:col>19</xdr:col>
      <xdr:colOff>104775</xdr:colOff>
      <xdr:row>1</xdr:row>
      <xdr:rowOff>104775</xdr:rowOff>
    </xdr:to>
    <xdr:cxnSp macro="">
      <xdr:nvCxnSpPr>
        <xdr:cNvPr id="30" name="Connettore 2 29">
          <a:extLst>
            <a:ext uri="{FF2B5EF4-FFF2-40B4-BE49-F238E27FC236}">
              <a16:creationId xmlns:a16="http://schemas.microsoft.com/office/drawing/2014/main" id="{5B7BCCC2-FC2A-43FA-BD71-776EC3E3C103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876300</xdr:colOff>
      <xdr:row>1</xdr:row>
      <xdr:rowOff>104775</xdr:rowOff>
    </xdr:from>
    <xdr:to>
      <xdr:col>18</xdr:col>
      <xdr:colOff>38100</xdr:colOff>
      <xdr:row>1</xdr:row>
      <xdr:rowOff>104775</xdr:rowOff>
    </xdr:to>
    <xdr:cxnSp macro="">
      <xdr:nvCxnSpPr>
        <xdr:cNvPr id="31" name="Connettore 2 30">
          <a:extLst>
            <a:ext uri="{FF2B5EF4-FFF2-40B4-BE49-F238E27FC236}">
              <a16:creationId xmlns:a16="http://schemas.microsoft.com/office/drawing/2014/main" id="{F5BC9878-CB6E-4BCB-8BCA-ED040517C5C6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923925</xdr:colOff>
      <xdr:row>1</xdr:row>
      <xdr:rowOff>104775</xdr:rowOff>
    </xdr:from>
    <xdr:to>
      <xdr:col>19</xdr:col>
      <xdr:colOff>104775</xdr:colOff>
      <xdr:row>1</xdr:row>
      <xdr:rowOff>104775</xdr:rowOff>
    </xdr:to>
    <xdr:cxnSp macro="">
      <xdr:nvCxnSpPr>
        <xdr:cNvPr id="32" name="Connettore 2 31">
          <a:extLst>
            <a:ext uri="{FF2B5EF4-FFF2-40B4-BE49-F238E27FC236}">
              <a16:creationId xmlns:a16="http://schemas.microsoft.com/office/drawing/2014/main" id="{B84A3ABE-8247-4584-AE11-49581D4B9C0D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876300</xdr:colOff>
      <xdr:row>1</xdr:row>
      <xdr:rowOff>104775</xdr:rowOff>
    </xdr:from>
    <xdr:to>
      <xdr:col>18</xdr:col>
      <xdr:colOff>38100</xdr:colOff>
      <xdr:row>1</xdr:row>
      <xdr:rowOff>104775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06003E57-FCA5-498A-A342-4FFA270796D7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923925</xdr:colOff>
      <xdr:row>1</xdr:row>
      <xdr:rowOff>104775</xdr:rowOff>
    </xdr:from>
    <xdr:to>
      <xdr:col>22</xdr:col>
      <xdr:colOff>104775</xdr:colOff>
      <xdr:row>1</xdr:row>
      <xdr:rowOff>104775</xdr:rowOff>
    </xdr:to>
    <xdr:cxnSp macro="">
      <xdr:nvCxnSpPr>
        <xdr:cNvPr id="34" name="Connettore 2 33">
          <a:extLst>
            <a:ext uri="{FF2B5EF4-FFF2-40B4-BE49-F238E27FC236}">
              <a16:creationId xmlns:a16="http://schemas.microsoft.com/office/drawing/2014/main" id="{97FC6160-A84C-4CF2-925D-01FDBD6E56FF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876300</xdr:colOff>
      <xdr:row>1</xdr:row>
      <xdr:rowOff>104775</xdr:rowOff>
    </xdr:from>
    <xdr:to>
      <xdr:col>21</xdr:col>
      <xdr:colOff>38100</xdr:colOff>
      <xdr:row>1</xdr:row>
      <xdr:rowOff>104775</xdr:rowOff>
    </xdr:to>
    <xdr:cxnSp macro="">
      <xdr:nvCxnSpPr>
        <xdr:cNvPr id="35" name="Connettore 2 34">
          <a:extLst>
            <a:ext uri="{FF2B5EF4-FFF2-40B4-BE49-F238E27FC236}">
              <a16:creationId xmlns:a16="http://schemas.microsoft.com/office/drawing/2014/main" id="{CCB81CD0-0EEB-4B60-93F4-02E6B4E44FF5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923925</xdr:colOff>
      <xdr:row>1</xdr:row>
      <xdr:rowOff>104775</xdr:rowOff>
    </xdr:from>
    <xdr:to>
      <xdr:col>22</xdr:col>
      <xdr:colOff>104775</xdr:colOff>
      <xdr:row>1</xdr:row>
      <xdr:rowOff>104775</xdr:rowOff>
    </xdr:to>
    <xdr:cxnSp macro="">
      <xdr:nvCxnSpPr>
        <xdr:cNvPr id="36" name="Connettore 2 35">
          <a:extLst>
            <a:ext uri="{FF2B5EF4-FFF2-40B4-BE49-F238E27FC236}">
              <a16:creationId xmlns:a16="http://schemas.microsoft.com/office/drawing/2014/main" id="{CDBCD02F-D392-4061-8DEF-9D7FFD5E55A2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876300</xdr:colOff>
      <xdr:row>1</xdr:row>
      <xdr:rowOff>104775</xdr:rowOff>
    </xdr:from>
    <xdr:to>
      <xdr:col>21</xdr:col>
      <xdr:colOff>38100</xdr:colOff>
      <xdr:row>1</xdr:row>
      <xdr:rowOff>104775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518BE1B9-0061-4D9B-B902-87574B056DDC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923925</xdr:colOff>
      <xdr:row>1</xdr:row>
      <xdr:rowOff>104775</xdr:rowOff>
    </xdr:from>
    <xdr:to>
      <xdr:col>25</xdr:col>
      <xdr:colOff>104775</xdr:colOff>
      <xdr:row>1</xdr:row>
      <xdr:rowOff>104775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2F5D3774-45F2-41E9-BB59-4279F1521205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876300</xdr:colOff>
      <xdr:row>1</xdr:row>
      <xdr:rowOff>104775</xdr:rowOff>
    </xdr:from>
    <xdr:to>
      <xdr:col>24</xdr:col>
      <xdr:colOff>38100</xdr:colOff>
      <xdr:row>1</xdr:row>
      <xdr:rowOff>104775</xdr:rowOff>
    </xdr:to>
    <xdr:cxnSp macro="">
      <xdr:nvCxnSpPr>
        <xdr:cNvPr id="39" name="Connettore 2 38">
          <a:extLst>
            <a:ext uri="{FF2B5EF4-FFF2-40B4-BE49-F238E27FC236}">
              <a16:creationId xmlns:a16="http://schemas.microsoft.com/office/drawing/2014/main" id="{3AACBB97-EFC8-4FE8-A224-573C3E50705C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923925</xdr:colOff>
      <xdr:row>1</xdr:row>
      <xdr:rowOff>104775</xdr:rowOff>
    </xdr:from>
    <xdr:to>
      <xdr:col>25</xdr:col>
      <xdr:colOff>104775</xdr:colOff>
      <xdr:row>1</xdr:row>
      <xdr:rowOff>104775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9C3395C0-D287-4A03-B328-1EA0977C51A6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876300</xdr:colOff>
      <xdr:row>1</xdr:row>
      <xdr:rowOff>104775</xdr:rowOff>
    </xdr:from>
    <xdr:to>
      <xdr:col>24</xdr:col>
      <xdr:colOff>38100</xdr:colOff>
      <xdr:row>1</xdr:row>
      <xdr:rowOff>104775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577C427F-425E-4696-BAB7-09C878310942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923925</xdr:colOff>
      <xdr:row>1</xdr:row>
      <xdr:rowOff>104775</xdr:rowOff>
    </xdr:from>
    <xdr:to>
      <xdr:col>28</xdr:col>
      <xdr:colOff>104775</xdr:colOff>
      <xdr:row>1</xdr:row>
      <xdr:rowOff>104775</xdr:rowOff>
    </xdr:to>
    <xdr:cxnSp macro="">
      <xdr:nvCxnSpPr>
        <xdr:cNvPr id="42" name="Connettore 2 41">
          <a:extLst>
            <a:ext uri="{FF2B5EF4-FFF2-40B4-BE49-F238E27FC236}">
              <a16:creationId xmlns:a16="http://schemas.microsoft.com/office/drawing/2014/main" id="{99FE7F4A-C0F1-4C94-8F21-B15FA61EE399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876300</xdr:colOff>
      <xdr:row>1</xdr:row>
      <xdr:rowOff>104775</xdr:rowOff>
    </xdr:from>
    <xdr:to>
      <xdr:col>27</xdr:col>
      <xdr:colOff>38100</xdr:colOff>
      <xdr:row>1</xdr:row>
      <xdr:rowOff>104775</xdr:rowOff>
    </xdr:to>
    <xdr:cxnSp macro="">
      <xdr:nvCxnSpPr>
        <xdr:cNvPr id="43" name="Connettore 2 42">
          <a:extLst>
            <a:ext uri="{FF2B5EF4-FFF2-40B4-BE49-F238E27FC236}">
              <a16:creationId xmlns:a16="http://schemas.microsoft.com/office/drawing/2014/main" id="{54711C9C-36D5-4B13-A0AD-64AF649781FA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923925</xdr:colOff>
      <xdr:row>1</xdr:row>
      <xdr:rowOff>104775</xdr:rowOff>
    </xdr:from>
    <xdr:to>
      <xdr:col>28</xdr:col>
      <xdr:colOff>104775</xdr:colOff>
      <xdr:row>1</xdr:row>
      <xdr:rowOff>104775</xdr:rowOff>
    </xdr:to>
    <xdr:cxnSp macro="">
      <xdr:nvCxnSpPr>
        <xdr:cNvPr id="44" name="Connettore 2 43">
          <a:extLst>
            <a:ext uri="{FF2B5EF4-FFF2-40B4-BE49-F238E27FC236}">
              <a16:creationId xmlns:a16="http://schemas.microsoft.com/office/drawing/2014/main" id="{CA2E06FE-717C-41B7-BC6A-FF3E69AC83EB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876300</xdr:colOff>
      <xdr:row>1</xdr:row>
      <xdr:rowOff>104775</xdr:rowOff>
    </xdr:from>
    <xdr:to>
      <xdr:col>27</xdr:col>
      <xdr:colOff>38100</xdr:colOff>
      <xdr:row>1</xdr:row>
      <xdr:rowOff>104775</xdr:rowOff>
    </xdr:to>
    <xdr:cxnSp macro="">
      <xdr:nvCxnSpPr>
        <xdr:cNvPr id="45" name="Connettore 2 44">
          <a:extLst>
            <a:ext uri="{FF2B5EF4-FFF2-40B4-BE49-F238E27FC236}">
              <a16:creationId xmlns:a16="http://schemas.microsoft.com/office/drawing/2014/main" id="{74C1BE3B-C940-45D5-B0D5-A71F844CCBCF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923925</xdr:colOff>
      <xdr:row>1</xdr:row>
      <xdr:rowOff>104775</xdr:rowOff>
    </xdr:from>
    <xdr:to>
      <xdr:col>31</xdr:col>
      <xdr:colOff>104775</xdr:colOff>
      <xdr:row>1</xdr:row>
      <xdr:rowOff>104775</xdr:rowOff>
    </xdr:to>
    <xdr:cxnSp macro="">
      <xdr:nvCxnSpPr>
        <xdr:cNvPr id="46" name="Connettore 2 45">
          <a:extLst>
            <a:ext uri="{FF2B5EF4-FFF2-40B4-BE49-F238E27FC236}">
              <a16:creationId xmlns:a16="http://schemas.microsoft.com/office/drawing/2014/main" id="{E27931C7-D19D-4D68-8FF2-644E7DC8AF53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876300</xdr:colOff>
      <xdr:row>1</xdr:row>
      <xdr:rowOff>104775</xdr:rowOff>
    </xdr:from>
    <xdr:to>
      <xdr:col>30</xdr:col>
      <xdr:colOff>38100</xdr:colOff>
      <xdr:row>1</xdr:row>
      <xdr:rowOff>104775</xdr:rowOff>
    </xdr:to>
    <xdr:cxnSp macro="">
      <xdr:nvCxnSpPr>
        <xdr:cNvPr id="47" name="Connettore 2 46">
          <a:extLst>
            <a:ext uri="{FF2B5EF4-FFF2-40B4-BE49-F238E27FC236}">
              <a16:creationId xmlns:a16="http://schemas.microsoft.com/office/drawing/2014/main" id="{7AD4B4D5-AD22-4E4E-9785-4C73F4D80A64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923925</xdr:colOff>
      <xdr:row>1</xdr:row>
      <xdr:rowOff>104775</xdr:rowOff>
    </xdr:from>
    <xdr:to>
      <xdr:col>31</xdr:col>
      <xdr:colOff>104775</xdr:colOff>
      <xdr:row>1</xdr:row>
      <xdr:rowOff>104775</xdr:rowOff>
    </xdr:to>
    <xdr:cxnSp macro="">
      <xdr:nvCxnSpPr>
        <xdr:cNvPr id="48" name="Connettore 2 47">
          <a:extLst>
            <a:ext uri="{FF2B5EF4-FFF2-40B4-BE49-F238E27FC236}">
              <a16:creationId xmlns:a16="http://schemas.microsoft.com/office/drawing/2014/main" id="{6A3BB8E1-A3CA-49C3-BFF8-AA2434B83E67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876300</xdr:colOff>
      <xdr:row>1</xdr:row>
      <xdr:rowOff>104775</xdr:rowOff>
    </xdr:from>
    <xdr:to>
      <xdr:col>30</xdr:col>
      <xdr:colOff>38100</xdr:colOff>
      <xdr:row>1</xdr:row>
      <xdr:rowOff>104775</xdr:rowOff>
    </xdr:to>
    <xdr:cxnSp macro="">
      <xdr:nvCxnSpPr>
        <xdr:cNvPr id="49" name="Connettore 2 48">
          <a:extLst>
            <a:ext uri="{FF2B5EF4-FFF2-40B4-BE49-F238E27FC236}">
              <a16:creationId xmlns:a16="http://schemas.microsoft.com/office/drawing/2014/main" id="{37857C3B-90D6-40B7-8659-162CFB8F8274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923925</xdr:colOff>
      <xdr:row>1</xdr:row>
      <xdr:rowOff>104775</xdr:rowOff>
    </xdr:from>
    <xdr:to>
      <xdr:col>34</xdr:col>
      <xdr:colOff>104775</xdr:colOff>
      <xdr:row>1</xdr:row>
      <xdr:rowOff>104775</xdr:rowOff>
    </xdr:to>
    <xdr:cxnSp macro="">
      <xdr:nvCxnSpPr>
        <xdr:cNvPr id="50" name="Connettore 2 49">
          <a:extLst>
            <a:ext uri="{FF2B5EF4-FFF2-40B4-BE49-F238E27FC236}">
              <a16:creationId xmlns:a16="http://schemas.microsoft.com/office/drawing/2014/main" id="{B0A6306C-2EE4-41E8-A14A-AFDBA1576F6D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876300</xdr:colOff>
      <xdr:row>1</xdr:row>
      <xdr:rowOff>104775</xdr:rowOff>
    </xdr:from>
    <xdr:to>
      <xdr:col>33</xdr:col>
      <xdr:colOff>38100</xdr:colOff>
      <xdr:row>1</xdr:row>
      <xdr:rowOff>104775</xdr:rowOff>
    </xdr:to>
    <xdr:cxnSp macro="">
      <xdr:nvCxnSpPr>
        <xdr:cNvPr id="51" name="Connettore 2 50">
          <a:extLst>
            <a:ext uri="{FF2B5EF4-FFF2-40B4-BE49-F238E27FC236}">
              <a16:creationId xmlns:a16="http://schemas.microsoft.com/office/drawing/2014/main" id="{D00584BD-1337-4C75-8846-83CE1063B2B0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923925</xdr:colOff>
      <xdr:row>1</xdr:row>
      <xdr:rowOff>104775</xdr:rowOff>
    </xdr:from>
    <xdr:to>
      <xdr:col>34</xdr:col>
      <xdr:colOff>104775</xdr:colOff>
      <xdr:row>1</xdr:row>
      <xdr:rowOff>104775</xdr:rowOff>
    </xdr:to>
    <xdr:cxnSp macro="">
      <xdr:nvCxnSpPr>
        <xdr:cNvPr id="52" name="Connettore 2 51">
          <a:extLst>
            <a:ext uri="{FF2B5EF4-FFF2-40B4-BE49-F238E27FC236}">
              <a16:creationId xmlns:a16="http://schemas.microsoft.com/office/drawing/2014/main" id="{28D58C9F-3380-4FAC-950F-041F58B37547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876300</xdr:colOff>
      <xdr:row>1</xdr:row>
      <xdr:rowOff>104775</xdr:rowOff>
    </xdr:from>
    <xdr:to>
      <xdr:col>33</xdr:col>
      <xdr:colOff>38100</xdr:colOff>
      <xdr:row>1</xdr:row>
      <xdr:rowOff>104775</xdr:rowOff>
    </xdr:to>
    <xdr:cxnSp macro="">
      <xdr:nvCxnSpPr>
        <xdr:cNvPr id="53" name="Connettore 2 52">
          <a:extLst>
            <a:ext uri="{FF2B5EF4-FFF2-40B4-BE49-F238E27FC236}">
              <a16:creationId xmlns:a16="http://schemas.microsoft.com/office/drawing/2014/main" id="{355BE45D-EBC4-49E7-8EFD-D678E5C5D15F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923925</xdr:colOff>
      <xdr:row>1</xdr:row>
      <xdr:rowOff>104775</xdr:rowOff>
    </xdr:from>
    <xdr:to>
      <xdr:col>37</xdr:col>
      <xdr:colOff>104775</xdr:colOff>
      <xdr:row>1</xdr:row>
      <xdr:rowOff>104775</xdr:rowOff>
    </xdr:to>
    <xdr:cxnSp macro="">
      <xdr:nvCxnSpPr>
        <xdr:cNvPr id="54" name="Connettore 2 53">
          <a:extLst>
            <a:ext uri="{FF2B5EF4-FFF2-40B4-BE49-F238E27FC236}">
              <a16:creationId xmlns:a16="http://schemas.microsoft.com/office/drawing/2014/main" id="{95A6664C-428E-4532-A83D-2A02B8364C9E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1</xdr:row>
      <xdr:rowOff>104775</xdr:rowOff>
    </xdr:from>
    <xdr:to>
      <xdr:col>36</xdr:col>
      <xdr:colOff>38100</xdr:colOff>
      <xdr:row>1</xdr:row>
      <xdr:rowOff>104775</xdr:rowOff>
    </xdr:to>
    <xdr:cxnSp macro="">
      <xdr:nvCxnSpPr>
        <xdr:cNvPr id="55" name="Connettore 2 54">
          <a:extLst>
            <a:ext uri="{FF2B5EF4-FFF2-40B4-BE49-F238E27FC236}">
              <a16:creationId xmlns:a16="http://schemas.microsoft.com/office/drawing/2014/main" id="{9545FDD1-2B43-4B25-A56E-8479AEEA5E79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923925</xdr:colOff>
      <xdr:row>1</xdr:row>
      <xdr:rowOff>104775</xdr:rowOff>
    </xdr:from>
    <xdr:to>
      <xdr:col>37</xdr:col>
      <xdr:colOff>104775</xdr:colOff>
      <xdr:row>1</xdr:row>
      <xdr:rowOff>104775</xdr:rowOff>
    </xdr:to>
    <xdr:cxnSp macro="">
      <xdr:nvCxnSpPr>
        <xdr:cNvPr id="56" name="Connettore 2 55">
          <a:extLst>
            <a:ext uri="{FF2B5EF4-FFF2-40B4-BE49-F238E27FC236}">
              <a16:creationId xmlns:a16="http://schemas.microsoft.com/office/drawing/2014/main" id="{83143279-2868-4AF0-9CC4-BC21F5CFA4E0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1</xdr:row>
      <xdr:rowOff>104775</xdr:rowOff>
    </xdr:from>
    <xdr:to>
      <xdr:col>36</xdr:col>
      <xdr:colOff>38100</xdr:colOff>
      <xdr:row>1</xdr:row>
      <xdr:rowOff>104775</xdr:rowOff>
    </xdr:to>
    <xdr:cxnSp macro="">
      <xdr:nvCxnSpPr>
        <xdr:cNvPr id="57" name="Connettore 2 56">
          <a:extLst>
            <a:ext uri="{FF2B5EF4-FFF2-40B4-BE49-F238E27FC236}">
              <a16:creationId xmlns:a16="http://schemas.microsoft.com/office/drawing/2014/main" id="{1A04806F-7F10-4EB2-980A-B048530AEDE8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923925</xdr:colOff>
      <xdr:row>1</xdr:row>
      <xdr:rowOff>104775</xdr:rowOff>
    </xdr:from>
    <xdr:to>
      <xdr:col>37</xdr:col>
      <xdr:colOff>104775</xdr:colOff>
      <xdr:row>1</xdr:row>
      <xdr:rowOff>104775</xdr:rowOff>
    </xdr:to>
    <xdr:cxnSp macro="">
      <xdr:nvCxnSpPr>
        <xdr:cNvPr id="58" name="Connettore 2 57">
          <a:extLst>
            <a:ext uri="{FF2B5EF4-FFF2-40B4-BE49-F238E27FC236}">
              <a16:creationId xmlns:a16="http://schemas.microsoft.com/office/drawing/2014/main" id="{78A93E1D-F12E-4F04-BA25-D4604C993929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1</xdr:row>
      <xdr:rowOff>104775</xdr:rowOff>
    </xdr:from>
    <xdr:to>
      <xdr:col>36</xdr:col>
      <xdr:colOff>38100</xdr:colOff>
      <xdr:row>1</xdr:row>
      <xdr:rowOff>104775</xdr:rowOff>
    </xdr:to>
    <xdr:cxnSp macro="">
      <xdr:nvCxnSpPr>
        <xdr:cNvPr id="59" name="Connettore 2 58">
          <a:extLst>
            <a:ext uri="{FF2B5EF4-FFF2-40B4-BE49-F238E27FC236}">
              <a16:creationId xmlns:a16="http://schemas.microsoft.com/office/drawing/2014/main" id="{347BF17B-2584-45F5-AC79-BE80F9F59A3B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923925</xdr:colOff>
      <xdr:row>1</xdr:row>
      <xdr:rowOff>104775</xdr:rowOff>
    </xdr:from>
    <xdr:to>
      <xdr:col>37</xdr:col>
      <xdr:colOff>104775</xdr:colOff>
      <xdr:row>1</xdr:row>
      <xdr:rowOff>104775</xdr:rowOff>
    </xdr:to>
    <xdr:cxnSp macro="">
      <xdr:nvCxnSpPr>
        <xdr:cNvPr id="60" name="Connettore 2 59">
          <a:extLst>
            <a:ext uri="{FF2B5EF4-FFF2-40B4-BE49-F238E27FC236}">
              <a16:creationId xmlns:a16="http://schemas.microsoft.com/office/drawing/2014/main" id="{DF6B6752-FAA1-49E6-9500-7D2D19E564F7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1</xdr:row>
      <xdr:rowOff>104775</xdr:rowOff>
    </xdr:from>
    <xdr:to>
      <xdr:col>36</xdr:col>
      <xdr:colOff>38100</xdr:colOff>
      <xdr:row>1</xdr:row>
      <xdr:rowOff>104775</xdr:rowOff>
    </xdr:to>
    <xdr:cxnSp macro="">
      <xdr:nvCxnSpPr>
        <xdr:cNvPr id="61" name="Connettore 2 60">
          <a:extLst>
            <a:ext uri="{FF2B5EF4-FFF2-40B4-BE49-F238E27FC236}">
              <a16:creationId xmlns:a16="http://schemas.microsoft.com/office/drawing/2014/main" id="{6184B002-9FFD-4F50-AD27-326B66812F24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63" name="Connettore 2 62">
          <a:extLst>
            <a:ext uri="{FF2B5EF4-FFF2-40B4-BE49-F238E27FC236}">
              <a16:creationId xmlns:a16="http://schemas.microsoft.com/office/drawing/2014/main" id="{0D708ECE-9163-4480-9FB9-5FAD073D2704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65" name="Connettore 2 64">
          <a:extLst>
            <a:ext uri="{FF2B5EF4-FFF2-40B4-BE49-F238E27FC236}">
              <a16:creationId xmlns:a16="http://schemas.microsoft.com/office/drawing/2014/main" id="{24E7F1AD-E3DD-4A63-9812-BC8BB9B643DC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67" name="Connettore 2 66">
          <a:extLst>
            <a:ext uri="{FF2B5EF4-FFF2-40B4-BE49-F238E27FC236}">
              <a16:creationId xmlns:a16="http://schemas.microsoft.com/office/drawing/2014/main" id="{5BFE671D-C11E-4BD8-B8B0-1F3F13B0F952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69" name="Connettore 2 68">
          <a:extLst>
            <a:ext uri="{FF2B5EF4-FFF2-40B4-BE49-F238E27FC236}">
              <a16:creationId xmlns:a16="http://schemas.microsoft.com/office/drawing/2014/main" id="{5B6079F9-51B5-433D-8044-911B3F29D816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71" name="Connettore 2 70">
          <a:extLst>
            <a:ext uri="{FF2B5EF4-FFF2-40B4-BE49-F238E27FC236}">
              <a16:creationId xmlns:a16="http://schemas.microsoft.com/office/drawing/2014/main" id="{BF3AAF8B-1FD9-4C8B-AE78-6CA2CCAA02A9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73" name="Connettore 2 72">
          <a:extLst>
            <a:ext uri="{FF2B5EF4-FFF2-40B4-BE49-F238E27FC236}">
              <a16:creationId xmlns:a16="http://schemas.microsoft.com/office/drawing/2014/main" id="{EC3F5013-265F-4DB7-8C6B-89E5DF26CAFA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75" name="Connettore 2 74">
          <a:extLst>
            <a:ext uri="{FF2B5EF4-FFF2-40B4-BE49-F238E27FC236}">
              <a16:creationId xmlns:a16="http://schemas.microsoft.com/office/drawing/2014/main" id="{DF9AC615-3767-47EA-A22F-6C988F37F5C9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77" name="Connettore 2 76">
          <a:extLst>
            <a:ext uri="{FF2B5EF4-FFF2-40B4-BE49-F238E27FC236}">
              <a16:creationId xmlns:a16="http://schemas.microsoft.com/office/drawing/2014/main" id="{C1E11C7E-A2C6-474A-9486-49C460811452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923925</xdr:colOff>
      <xdr:row>73</xdr:row>
      <xdr:rowOff>104775</xdr:rowOff>
    </xdr:from>
    <xdr:to>
      <xdr:col>3</xdr:col>
      <xdr:colOff>104775</xdr:colOff>
      <xdr:row>73</xdr:row>
      <xdr:rowOff>104775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ADAB02EA-46DA-468D-8BD3-DF015F22F857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923925</xdr:colOff>
      <xdr:row>73</xdr:row>
      <xdr:rowOff>104775</xdr:rowOff>
    </xdr:from>
    <xdr:to>
      <xdr:col>7</xdr:col>
      <xdr:colOff>104775</xdr:colOff>
      <xdr:row>73</xdr:row>
      <xdr:rowOff>104775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D5DF8032-7C29-4FB3-9D4B-4FDAE2319AF4}"/>
            </a:ext>
          </a:extLst>
        </xdr:cNvPr>
        <xdr:cNvCxnSpPr/>
      </xdr:nvCxnSpPr>
      <xdr:spPr>
        <a:xfrm>
          <a:off x="85820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876300</xdr:colOff>
      <xdr:row>73</xdr:row>
      <xdr:rowOff>104775</xdr:rowOff>
    </xdr:from>
    <xdr:to>
      <xdr:col>6</xdr:col>
      <xdr:colOff>38100</xdr:colOff>
      <xdr:row>73</xdr:row>
      <xdr:rowOff>104775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43D63E57-4E8F-43AE-A550-D5ADD5BF94A4}"/>
            </a:ext>
          </a:extLst>
        </xdr:cNvPr>
        <xdr:cNvCxnSpPr/>
      </xdr:nvCxnSpPr>
      <xdr:spPr>
        <a:xfrm flipH="1">
          <a:off x="74199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923925</xdr:colOff>
      <xdr:row>73</xdr:row>
      <xdr:rowOff>104775</xdr:rowOff>
    </xdr:from>
    <xdr:to>
      <xdr:col>10</xdr:col>
      <xdr:colOff>104775</xdr:colOff>
      <xdr:row>73</xdr:row>
      <xdr:rowOff>104775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7842D356-66BB-40CE-864F-7EE052772164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876300</xdr:colOff>
      <xdr:row>73</xdr:row>
      <xdr:rowOff>104775</xdr:rowOff>
    </xdr:from>
    <xdr:to>
      <xdr:col>9</xdr:col>
      <xdr:colOff>38100</xdr:colOff>
      <xdr:row>73</xdr:row>
      <xdr:rowOff>104775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73D21122-6D31-48AE-9543-64000789C85F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923925</xdr:colOff>
      <xdr:row>73</xdr:row>
      <xdr:rowOff>104775</xdr:rowOff>
    </xdr:from>
    <xdr:to>
      <xdr:col>10</xdr:col>
      <xdr:colOff>104775</xdr:colOff>
      <xdr:row>73</xdr:row>
      <xdr:rowOff>104775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4856B5C2-72E8-4A5F-879E-734182B5E1BE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876300</xdr:colOff>
      <xdr:row>73</xdr:row>
      <xdr:rowOff>104775</xdr:rowOff>
    </xdr:from>
    <xdr:to>
      <xdr:col>9</xdr:col>
      <xdr:colOff>38100</xdr:colOff>
      <xdr:row>73</xdr:row>
      <xdr:rowOff>104775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FBEF5F5D-1C76-4E89-BCC6-24B3758A1BE0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73</xdr:row>
      <xdr:rowOff>104775</xdr:rowOff>
    </xdr:from>
    <xdr:to>
      <xdr:col>13</xdr:col>
      <xdr:colOff>104775</xdr:colOff>
      <xdr:row>73</xdr:row>
      <xdr:rowOff>104775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D690C589-F91B-45E7-9259-6CA3E3F57AE7}"/>
            </a:ext>
          </a:extLst>
        </xdr:cNvPr>
        <xdr:cNvCxnSpPr/>
      </xdr:nvCxnSpPr>
      <xdr:spPr>
        <a:xfrm>
          <a:off x="152685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876300</xdr:colOff>
      <xdr:row>73</xdr:row>
      <xdr:rowOff>104775</xdr:rowOff>
    </xdr:from>
    <xdr:to>
      <xdr:col>12</xdr:col>
      <xdr:colOff>38100</xdr:colOff>
      <xdr:row>73</xdr:row>
      <xdr:rowOff>104775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EED4825F-8942-43A6-AC52-CF1815333511}"/>
            </a:ext>
          </a:extLst>
        </xdr:cNvPr>
        <xdr:cNvCxnSpPr/>
      </xdr:nvCxnSpPr>
      <xdr:spPr>
        <a:xfrm flipH="1">
          <a:off x="141065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73</xdr:row>
      <xdr:rowOff>104775</xdr:rowOff>
    </xdr:from>
    <xdr:to>
      <xdr:col>13</xdr:col>
      <xdr:colOff>104775</xdr:colOff>
      <xdr:row>73</xdr:row>
      <xdr:rowOff>104775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AEED3C2E-9EB7-4B22-9FAB-FCFDE329C44C}"/>
            </a:ext>
          </a:extLst>
        </xdr:cNvPr>
        <xdr:cNvCxnSpPr/>
      </xdr:nvCxnSpPr>
      <xdr:spPr>
        <a:xfrm>
          <a:off x="152685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876300</xdr:colOff>
      <xdr:row>73</xdr:row>
      <xdr:rowOff>104775</xdr:rowOff>
    </xdr:from>
    <xdr:to>
      <xdr:col>12</xdr:col>
      <xdr:colOff>38100</xdr:colOff>
      <xdr:row>73</xdr:row>
      <xdr:rowOff>104775</xdr:rowOff>
    </xdr:to>
    <xdr:cxnSp macro="">
      <xdr:nvCxnSpPr>
        <xdr:cNvPr id="62" name="Connettore 2 61">
          <a:extLst>
            <a:ext uri="{FF2B5EF4-FFF2-40B4-BE49-F238E27FC236}">
              <a16:creationId xmlns:a16="http://schemas.microsoft.com/office/drawing/2014/main" id="{B422D53C-5970-4AE4-9F81-9F9001054961}"/>
            </a:ext>
          </a:extLst>
        </xdr:cNvPr>
        <xdr:cNvCxnSpPr/>
      </xdr:nvCxnSpPr>
      <xdr:spPr>
        <a:xfrm flipH="1">
          <a:off x="141065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923925</xdr:colOff>
      <xdr:row>73</xdr:row>
      <xdr:rowOff>104775</xdr:rowOff>
    </xdr:from>
    <xdr:to>
      <xdr:col>16</xdr:col>
      <xdr:colOff>104775</xdr:colOff>
      <xdr:row>73</xdr:row>
      <xdr:rowOff>104775</xdr:rowOff>
    </xdr:to>
    <xdr:cxnSp macro="">
      <xdr:nvCxnSpPr>
        <xdr:cNvPr id="64" name="Connettore 2 63">
          <a:extLst>
            <a:ext uri="{FF2B5EF4-FFF2-40B4-BE49-F238E27FC236}">
              <a16:creationId xmlns:a16="http://schemas.microsoft.com/office/drawing/2014/main" id="{79587BC1-EDD5-4A24-B083-7A7B1D15CEA8}"/>
            </a:ext>
          </a:extLst>
        </xdr:cNvPr>
        <xdr:cNvCxnSpPr/>
      </xdr:nvCxnSpPr>
      <xdr:spPr>
        <a:xfrm>
          <a:off x="186118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876300</xdr:colOff>
      <xdr:row>73</xdr:row>
      <xdr:rowOff>104775</xdr:rowOff>
    </xdr:from>
    <xdr:to>
      <xdr:col>15</xdr:col>
      <xdr:colOff>38100</xdr:colOff>
      <xdr:row>73</xdr:row>
      <xdr:rowOff>104775</xdr:rowOff>
    </xdr:to>
    <xdr:cxnSp macro="">
      <xdr:nvCxnSpPr>
        <xdr:cNvPr id="66" name="Connettore 2 65">
          <a:extLst>
            <a:ext uri="{FF2B5EF4-FFF2-40B4-BE49-F238E27FC236}">
              <a16:creationId xmlns:a16="http://schemas.microsoft.com/office/drawing/2014/main" id="{F6777D41-9371-4482-932C-3FF9113E1015}"/>
            </a:ext>
          </a:extLst>
        </xdr:cNvPr>
        <xdr:cNvCxnSpPr/>
      </xdr:nvCxnSpPr>
      <xdr:spPr>
        <a:xfrm flipH="1">
          <a:off x="1744980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923925</xdr:colOff>
      <xdr:row>73</xdr:row>
      <xdr:rowOff>104775</xdr:rowOff>
    </xdr:from>
    <xdr:to>
      <xdr:col>16</xdr:col>
      <xdr:colOff>104775</xdr:colOff>
      <xdr:row>73</xdr:row>
      <xdr:rowOff>104775</xdr:rowOff>
    </xdr:to>
    <xdr:cxnSp macro="">
      <xdr:nvCxnSpPr>
        <xdr:cNvPr id="68" name="Connettore 2 67">
          <a:extLst>
            <a:ext uri="{FF2B5EF4-FFF2-40B4-BE49-F238E27FC236}">
              <a16:creationId xmlns:a16="http://schemas.microsoft.com/office/drawing/2014/main" id="{7E67C7CA-A5F7-4534-8D5E-31BEA6FF720C}"/>
            </a:ext>
          </a:extLst>
        </xdr:cNvPr>
        <xdr:cNvCxnSpPr/>
      </xdr:nvCxnSpPr>
      <xdr:spPr>
        <a:xfrm>
          <a:off x="186118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876300</xdr:colOff>
      <xdr:row>73</xdr:row>
      <xdr:rowOff>104775</xdr:rowOff>
    </xdr:from>
    <xdr:to>
      <xdr:col>15</xdr:col>
      <xdr:colOff>38100</xdr:colOff>
      <xdr:row>73</xdr:row>
      <xdr:rowOff>104775</xdr:rowOff>
    </xdr:to>
    <xdr:cxnSp macro="">
      <xdr:nvCxnSpPr>
        <xdr:cNvPr id="70" name="Connettore 2 69">
          <a:extLst>
            <a:ext uri="{FF2B5EF4-FFF2-40B4-BE49-F238E27FC236}">
              <a16:creationId xmlns:a16="http://schemas.microsoft.com/office/drawing/2014/main" id="{AD391646-75E9-40C5-AC5A-A4A3FDEFE7F5}"/>
            </a:ext>
          </a:extLst>
        </xdr:cNvPr>
        <xdr:cNvCxnSpPr/>
      </xdr:nvCxnSpPr>
      <xdr:spPr>
        <a:xfrm flipH="1">
          <a:off x="1744980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923925</xdr:colOff>
      <xdr:row>73</xdr:row>
      <xdr:rowOff>104775</xdr:rowOff>
    </xdr:from>
    <xdr:to>
      <xdr:col>19</xdr:col>
      <xdr:colOff>104775</xdr:colOff>
      <xdr:row>73</xdr:row>
      <xdr:rowOff>104775</xdr:rowOff>
    </xdr:to>
    <xdr:cxnSp macro="">
      <xdr:nvCxnSpPr>
        <xdr:cNvPr id="72" name="Connettore 2 71">
          <a:extLst>
            <a:ext uri="{FF2B5EF4-FFF2-40B4-BE49-F238E27FC236}">
              <a16:creationId xmlns:a16="http://schemas.microsoft.com/office/drawing/2014/main" id="{0934A0CB-200F-4D18-9BA9-D28A45A63113}"/>
            </a:ext>
          </a:extLst>
        </xdr:cNvPr>
        <xdr:cNvCxnSpPr/>
      </xdr:nvCxnSpPr>
      <xdr:spPr>
        <a:xfrm>
          <a:off x="219551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876300</xdr:colOff>
      <xdr:row>73</xdr:row>
      <xdr:rowOff>104775</xdr:rowOff>
    </xdr:from>
    <xdr:to>
      <xdr:col>18</xdr:col>
      <xdr:colOff>38100</xdr:colOff>
      <xdr:row>73</xdr:row>
      <xdr:rowOff>104775</xdr:rowOff>
    </xdr:to>
    <xdr:cxnSp macro="">
      <xdr:nvCxnSpPr>
        <xdr:cNvPr id="74" name="Connettore 2 73">
          <a:extLst>
            <a:ext uri="{FF2B5EF4-FFF2-40B4-BE49-F238E27FC236}">
              <a16:creationId xmlns:a16="http://schemas.microsoft.com/office/drawing/2014/main" id="{B231B7CF-4BA4-4992-A981-FC3D8456DC9A}"/>
            </a:ext>
          </a:extLst>
        </xdr:cNvPr>
        <xdr:cNvCxnSpPr/>
      </xdr:nvCxnSpPr>
      <xdr:spPr>
        <a:xfrm flipH="1">
          <a:off x="207930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923925</xdr:colOff>
      <xdr:row>73</xdr:row>
      <xdr:rowOff>104775</xdr:rowOff>
    </xdr:from>
    <xdr:to>
      <xdr:col>19</xdr:col>
      <xdr:colOff>104775</xdr:colOff>
      <xdr:row>73</xdr:row>
      <xdr:rowOff>104775</xdr:rowOff>
    </xdr:to>
    <xdr:cxnSp macro="">
      <xdr:nvCxnSpPr>
        <xdr:cNvPr id="76" name="Connettore 2 75">
          <a:extLst>
            <a:ext uri="{FF2B5EF4-FFF2-40B4-BE49-F238E27FC236}">
              <a16:creationId xmlns:a16="http://schemas.microsoft.com/office/drawing/2014/main" id="{F6A04F96-23F5-44FC-8EFE-C08AF8F2A859}"/>
            </a:ext>
          </a:extLst>
        </xdr:cNvPr>
        <xdr:cNvCxnSpPr/>
      </xdr:nvCxnSpPr>
      <xdr:spPr>
        <a:xfrm>
          <a:off x="219551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876300</xdr:colOff>
      <xdr:row>73</xdr:row>
      <xdr:rowOff>104775</xdr:rowOff>
    </xdr:from>
    <xdr:to>
      <xdr:col>18</xdr:col>
      <xdr:colOff>38100</xdr:colOff>
      <xdr:row>73</xdr:row>
      <xdr:rowOff>104775</xdr:rowOff>
    </xdr:to>
    <xdr:cxnSp macro="">
      <xdr:nvCxnSpPr>
        <xdr:cNvPr id="78" name="Connettore 2 77">
          <a:extLst>
            <a:ext uri="{FF2B5EF4-FFF2-40B4-BE49-F238E27FC236}">
              <a16:creationId xmlns:a16="http://schemas.microsoft.com/office/drawing/2014/main" id="{003E68B5-C1B4-4BB2-8BD3-3DFB6C7CA59E}"/>
            </a:ext>
          </a:extLst>
        </xdr:cNvPr>
        <xdr:cNvCxnSpPr/>
      </xdr:nvCxnSpPr>
      <xdr:spPr>
        <a:xfrm flipH="1">
          <a:off x="207930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923925</xdr:colOff>
      <xdr:row>73</xdr:row>
      <xdr:rowOff>104775</xdr:rowOff>
    </xdr:from>
    <xdr:to>
      <xdr:col>22</xdr:col>
      <xdr:colOff>104775</xdr:colOff>
      <xdr:row>73</xdr:row>
      <xdr:rowOff>104775</xdr:rowOff>
    </xdr:to>
    <xdr:cxnSp macro="">
      <xdr:nvCxnSpPr>
        <xdr:cNvPr id="79" name="Connettore 2 78">
          <a:extLst>
            <a:ext uri="{FF2B5EF4-FFF2-40B4-BE49-F238E27FC236}">
              <a16:creationId xmlns:a16="http://schemas.microsoft.com/office/drawing/2014/main" id="{CF9706FA-453E-45B4-A804-941438A3D5AF}"/>
            </a:ext>
          </a:extLst>
        </xdr:cNvPr>
        <xdr:cNvCxnSpPr/>
      </xdr:nvCxnSpPr>
      <xdr:spPr>
        <a:xfrm>
          <a:off x="252984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876300</xdr:colOff>
      <xdr:row>73</xdr:row>
      <xdr:rowOff>104775</xdr:rowOff>
    </xdr:from>
    <xdr:to>
      <xdr:col>21</xdr:col>
      <xdr:colOff>38100</xdr:colOff>
      <xdr:row>73</xdr:row>
      <xdr:rowOff>104775</xdr:rowOff>
    </xdr:to>
    <xdr:cxnSp macro="">
      <xdr:nvCxnSpPr>
        <xdr:cNvPr id="80" name="Connettore 2 79">
          <a:extLst>
            <a:ext uri="{FF2B5EF4-FFF2-40B4-BE49-F238E27FC236}">
              <a16:creationId xmlns:a16="http://schemas.microsoft.com/office/drawing/2014/main" id="{86493856-2F58-412C-ABBD-377699B2F73D}"/>
            </a:ext>
          </a:extLst>
        </xdr:cNvPr>
        <xdr:cNvCxnSpPr/>
      </xdr:nvCxnSpPr>
      <xdr:spPr>
        <a:xfrm flipH="1">
          <a:off x="241363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923925</xdr:colOff>
      <xdr:row>73</xdr:row>
      <xdr:rowOff>104775</xdr:rowOff>
    </xdr:from>
    <xdr:to>
      <xdr:col>22</xdr:col>
      <xdr:colOff>104775</xdr:colOff>
      <xdr:row>73</xdr:row>
      <xdr:rowOff>104775</xdr:rowOff>
    </xdr:to>
    <xdr:cxnSp macro="">
      <xdr:nvCxnSpPr>
        <xdr:cNvPr id="81" name="Connettore 2 80">
          <a:extLst>
            <a:ext uri="{FF2B5EF4-FFF2-40B4-BE49-F238E27FC236}">
              <a16:creationId xmlns:a16="http://schemas.microsoft.com/office/drawing/2014/main" id="{8A285370-6986-4202-8395-51C918E3768B}"/>
            </a:ext>
          </a:extLst>
        </xdr:cNvPr>
        <xdr:cNvCxnSpPr/>
      </xdr:nvCxnSpPr>
      <xdr:spPr>
        <a:xfrm>
          <a:off x="252984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876300</xdr:colOff>
      <xdr:row>73</xdr:row>
      <xdr:rowOff>104775</xdr:rowOff>
    </xdr:from>
    <xdr:to>
      <xdr:col>21</xdr:col>
      <xdr:colOff>38100</xdr:colOff>
      <xdr:row>73</xdr:row>
      <xdr:rowOff>104775</xdr:rowOff>
    </xdr:to>
    <xdr:cxnSp macro="">
      <xdr:nvCxnSpPr>
        <xdr:cNvPr id="82" name="Connettore 2 81">
          <a:extLst>
            <a:ext uri="{FF2B5EF4-FFF2-40B4-BE49-F238E27FC236}">
              <a16:creationId xmlns:a16="http://schemas.microsoft.com/office/drawing/2014/main" id="{D4CD1DDD-9E64-4077-82A5-5548006F290F}"/>
            </a:ext>
          </a:extLst>
        </xdr:cNvPr>
        <xdr:cNvCxnSpPr/>
      </xdr:nvCxnSpPr>
      <xdr:spPr>
        <a:xfrm flipH="1">
          <a:off x="241363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923925</xdr:colOff>
      <xdr:row>73</xdr:row>
      <xdr:rowOff>104775</xdr:rowOff>
    </xdr:from>
    <xdr:to>
      <xdr:col>25</xdr:col>
      <xdr:colOff>104775</xdr:colOff>
      <xdr:row>73</xdr:row>
      <xdr:rowOff>104775</xdr:rowOff>
    </xdr:to>
    <xdr:cxnSp macro="">
      <xdr:nvCxnSpPr>
        <xdr:cNvPr id="83" name="Connettore 2 82">
          <a:extLst>
            <a:ext uri="{FF2B5EF4-FFF2-40B4-BE49-F238E27FC236}">
              <a16:creationId xmlns:a16="http://schemas.microsoft.com/office/drawing/2014/main" id="{5F2FD9C9-88C4-476B-A6BF-F1F2668A04FD}"/>
            </a:ext>
          </a:extLst>
        </xdr:cNvPr>
        <xdr:cNvCxnSpPr/>
      </xdr:nvCxnSpPr>
      <xdr:spPr>
        <a:xfrm>
          <a:off x="286416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876300</xdr:colOff>
      <xdr:row>73</xdr:row>
      <xdr:rowOff>104775</xdr:rowOff>
    </xdr:from>
    <xdr:to>
      <xdr:col>24</xdr:col>
      <xdr:colOff>38100</xdr:colOff>
      <xdr:row>73</xdr:row>
      <xdr:rowOff>104775</xdr:rowOff>
    </xdr:to>
    <xdr:cxnSp macro="">
      <xdr:nvCxnSpPr>
        <xdr:cNvPr id="84" name="Connettore 2 83">
          <a:extLst>
            <a:ext uri="{FF2B5EF4-FFF2-40B4-BE49-F238E27FC236}">
              <a16:creationId xmlns:a16="http://schemas.microsoft.com/office/drawing/2014/main" id="{96E73517-275D-423E-90FE-BB08FD0CA8C3}"/>
            </a:ext>
          </a:extLst>
        </xdr:cNvPr>
        <xdr:cNvCxnSpPr/>
      </xdr:nvCxnSpPr>
      <xdr:spPr>
        <a:xfrm flipH="1">
          <a:off x="274796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923925</xdr:colOff>
      <xdr:row>73</xdr:row>
      <xdr:rowOff>104775</xdr:rowOff>
    </xdr:from>
    <xdr:to>
      <xdr:col>25</xdr:col>
      <xdr:colOff>104775</xdr:colOff>
      <xdr:row>73</xdr:row>
      <xdr:rowOff>104775</xdr:rowOff>
    </xdr:to>
    <xdr:cxnSp macro="">
      <xdr:nvCxnSpPr>
        <xdr:cNvPr id="85" name="Connettore 2 84">
          <a:extLst>
            <a:ext uri="{FF2B5EF4-FFF2-40B4-BE49-F238E27FC236}">
              <a16:creationId xmlns:a16="http://schemas.microsoft.com/office/drawing/2014/main" id="{A9A1E6C1-AAEF-484E-82F5-04F123502294}"/>
            </a:ext>
          </a:extLst>
        </xdr:cNvPr>
        <xdr:cNvCxnSpPr/>
      </xdr:nvCxnSpPr>
      <xdr:spPr>
        <a:xfrm>
          <a:off x="286416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876300</xdr:colOff>
      <xdr:row>73</xdr:row>
      <xdr:rowOff>104775</xdr:rowOff>
    </xdr:from>
    <xdr:to>
      <xdr:col>24</xdr:col>
      <xdr:colOff>38100</xdr:colOff>
      <xdr:row>73</xdr:row>
      <xdr:rowOff>104775</xdr:rowOff>
    </xdr:to>
    <xdr:cxnSp macro="">
      <xdr:nvCxnSpPr>
        <xdr:cNvPr id="86" name="Connettore 2 85">
          <a:extLst>
            <a:ext uri="{FF2B5EF4-FFF2-40B4-BE49-F238E27FC236}">
              <a16:creationId xmlns:a16="http://schemas.microsoft.com/office/drawing/2014/main" id="{4049CDE3-1677-4CAF-A5AE-59813D9E70C2}"/>
            </a:ext>
          </a:extLst>
        </xdr:cNvPr>
        <xdr:cNvCxnSpPr/>
      </xdr:nvCxnSpPr>
      <xdr:spPr>
        <a:xfrm flipH="1">
          <a:off x="274796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923925</xdr:colOff>
      <xdr:row>73</xdr:row>
      <xdr:rowOff>104775</xdr:rowOff>
    </xdr:from>
    <xdr:to>
      <xdr:col>28</xdr:col>
      <xdr:colOff>104775</xdr:colOff>
      <xdr:row>73</xdr:row>
      <xdr:rowOff>104775</xdr:rowOff>
    </xdr:to>
    <xdr:cxnSp macro="">
      <xdr:nvCxnSpPr>
        <xdr:cNvPr id="87" name="Connettore 2 86">
          <a:extLst>
            <a:ext uri="{FF2B5EF4-FFF2-40B4-BE49-F238E27FC236}">
              <a16:creationId xmlns:a16="http://schemas.microsoft.com/office/drawing/2014/main" id="{F2EAA1BE-FF95-4E0A-9464-5A8346600D0C}"/>
            </a:ext>
          </a:extLst>
        </xdr:cNvPr>
        <xdr:cNvCxnSpPr/>
      </xdr:nvCxnSpPr>
      <xdr:spPr>
        <a:xfrm>
          <a:off x="319849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876300</xdr:colOff>
      <xdr:row>73</xdr:row>
      <xdr:rowOff>104775</xdr:rowOff>
    </xdr:from>
    <xdr:to>
      <xdr:col>27</xdr:col>
      <xdr:colOff>38100</xdr:colOff>
      <xdr:row>73</xdr:row>
      <xdr:rowOff>104775</xdr:rowOff>
    </xdr:to>
    <xdr:cxnSp macro="">
      <xdr:nvCxnSpPr>
        <xdr:cNvPr id="88" name="Connettore 2 87">
          <a:extLst>
            <a:ext uri="{FF2B5EF4-FFF2-40B4-BE49-F238E27FC236}">
              <a16:creationId xmlns:a16="http://schemas.microsoft.com/office/drawing/2014/main" id="{294DD7C4-D663-4FB1-8C02-170E1EB016DA}"/>
            </a:ext>
          </a:extLst>
        </xdr:cNvPr>
        <xdr:cNvCxnSpPr/>
      </xdr:nvCxnSpPr>
      <xdr:spPr>
        <a:xfrm flipH="1">
          <a:off x="3082290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923925</xdr:colOff>
      <xdr:row>73</xdr:row>
      <xdr:rowOff>104775</xdr:rowOff>
    </xdr:from>
    <xdr:to>
      <xdr:col>28</xdr:col>
      <xdr:colOff>104775</xdr:colOff>
      <xdr:row>73</xdr:row>
      <xdr:rowOff>104775</xdr:rowOff>
    </xdr:to>
    <xdr:cxnSp macro="">
      <xdr:nvCxnSpPr>
        <xdr:cNvPr id="89" name="Connettore 2 88">
          <a:extLst>
            <a:ext uri="{FF2B5EF4-FFF2-40B4-BE49-F238E27FC236}">
              <a16:creationId xmlns:a16="http://schemas.microsoft.com/office/drawing/2014/main" id="{DFDD9DE4-51C8-4194-8768-F2C5D66D9ACC}"/>
            </a:ext>
          </a:extLst>
        </xdr:cNvPr>
        <xdr:cNvCxnSpPr/>
      </xdr:nvCxnSpPr>
      <xdr:spPr>
        <a:xfrm>
          <a:off x="319849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876300</xdr:colOff>
      <xdr:row>73</xdr:row>
      <xdr:rowOff>104775</xdr:rowOff>
    </xdr:from>
    <xdr:to>
      <xdr:col>27</xdr:col>
      <xdr:colOff>38100</xdr:colOff>
      <xdr:row>73</xdr:row>
      <xdr:rowOff>104775</xdr:rowOff>
    </xdr:to>
    <xdr:cxnSp macro="">
      <xdr:nvCxnSpPr>
        <xdr:cNvPr id="90" name="Connettore 2 89">
          <a:extLst>
            <a:ext uri="{FF2B5EF4-FFF2-40B4-BE49-F238E27FC236}">
              <a16:creationId xmlns:a16="http://schemas.microsoft.com/office/drawing/2014/main" id="{D8466E16-6C2F-4CCF-B5E3-168071195089}"/>
            </a:ext>
          </a:extLst>
        </xdr:cNvPr>
        <xdr:cNvCxnSpPr/>
      </xdr:nvCxnSpPr>
      <xdr:spPr>
        <a:xfrm flipH="1">
          <a:off x="3082290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923925</xdr:colOff>
      <xdr:row>73</xdr:row>
      <xdr:rowOff>104775</xdr:rowOff>
    </xdr:from>
    <xdr:to>
      <xdr:col>31</xdr:col>
      <xdr:colOff>104775</xdr:colOff>
      <xdr:row>73</xdr:row>
      <xdr:rowOff>104775</xdr:rowOff>
    </xdr:to>
    <xdr:cxnSp macro="">
      <xdr:nvCxnSpPr>
        <xdr:cNvPr id="91" name="Connettore 2 90">
          <a:extLst>
            <a:ext uri="{FF2B5EF4-FFF2-40B4-BE49-F238E27FC236}">
              <a16:creationId xmlns:a16="http://schemas.microsoft.com/office/drawing/2014/main" id="{FBA2124D-FFFF-4D1C-95AE-20BF36A286A8}"/>
            </a:ext>
          </a:extLst>
        </xdr:cNvPr>
        <xdr:cNvCxnSpPr/>
      </xdr:nvCxnSpPr>
      <xdr:spPr>
        <a:xfrm>
          <a:off x="353282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876300</xdr:colOff>
      <xdr:row>73</xdr:row>
      <xdr:rowOff>104775</xdr:rowOff>
    </xdr:from>
    <xdr:to>
      <xdr:col>30</xdr:col>
      <xdr:colOff>38100</xdr:colOff>
      <xdr:row>73</xdr:row>
      <xdr:rowOff>104775</xdr:rowOff>
    </xdr:to>
    <xdr:cxnSp macro="">
      <xdr:nvCxnSpPr>
        <xdr:cNvPr id="92" name="Connettore 2 91">
          <a:extLst>
            <a:ext uri="{FF2B5EF4-FFF2-40B4-BE49-F238E27FC236}">
              <a16:creationId xmlns:a16="http://schemas.microsoft.com/office/drawing/2014/main" id="{32EE911B-AFF2-4B82-8938-D35534EB55E5}"/>
            </a:ext>
          </a:extLst>
        </xdr:cNvPr>
        <xdr:cNvCxnSpPr/>
      </xdr:nvCxnSpPr>
      <xdr:spPr>
        <a:xfrm flipH="1">
          <a:off x="341661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923925</xdr:colOff>
      <xdr:row>73</xdr:row>
      <xdr:rowOff>104775</xdr:rowOff>
    </xdr:from>
    <xdr:to>
      <xdr:col>31</xdr:col>
      <xdr:colOff>104775</xdr:colOff>
      <xdr:row>73</xdr:row>
      <xdr:rowOff>104775</xdr:rowOff>
    </xdr:to>
    <xdr:cxnSp macro="">
      <xdr:nvCxnSpPr>
        <xdr:cNvPr id="93" name="Connettore 2 92">
          <a:extLst>
            <a:ext uri="{FF2B5EF4-FFF2-40B4-BE49-F238E27FC236}">
              <a16:creationId xmlns:a16="http://schemas.microsoft.com/office/drawing/2014/main" id="{A42F617D-2342-47F4-BB2A-EF47D7164997}"/>
            </a:ext>
          </a:extLst>
        </xdr:cNvPr>
        <xdr:cNvCxnSpPr/>
      </xdr:nvCxnSpPr>
      <xdr:spPr>
        <a:xfrm>
          <a:off x="353282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876300</xdr:colOff>
      <xdr:row>73</xdr:row>
      <xdr:rowOff>104775</xdr:rowOff>
    </xdr:from>
    <xdr:to>
      <xdr:col>30</xdr:col>
      <xdr:colOff>38100</xdr:colOff>
      <xdr:row>73</xdr:row>
      <xdr:rowOff>104775</xdr:rowOff>
    </xdr:to>
    <xdr:cxnSp macro="">
      <xdr:nvCxnSpPr>
        <xdr:cNvPr id="94" name="Connettore 2 93">
          <a:extLst>
            <a:ext uri="{FF2B5EF4-FFF2-40B4-BE49-F238E27FC236}">
              <a16:creationId xmlns:a16="http://schemas.microsoft.com/office/drawing/2014/main" id="{5BF683B1-A8B1-4AF5-8690-378045F0AF06}"/>
            </a:ext>
          </a:extLst>
        </xdr:cNvPr>
        <xdr:cNvCxnSpPr/>
      </xdr:nvCxnSpPr>
      <xdr:spPr>
        <a:xfrm flipH="1">
          <a:off x="341661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923925</xdr:colOff>
      <xdr:row>73</xdr:row>
      <xdr:rowOff>104775</xdr:rowOff>
    </xdr:from>
    <xdr:to>
      <xdr:col>34</xdr:col>
      <xdr:colOff>104775</xdr:colOff>
      <xdr:row>73</xdr:row>
      <xdr:rowOff>104775</xdr:rowOff>
    </xdr:to>
    <xdr:cxnSp macro="">
      <xdr:nvCxnSpPr>
        <xdr:cNvPr id="95" name="Connettore 2 94">
          <a:extLst>
            <a:ext uri="{FF2B5EF4-FFF2-40B4-BE49-F238E27FC236}">
              <a16:creationId xmlns:a16="http://schemas.microsoft.com/office/drawing/2014/main" id="{33804EF2-5C62-4CA6-BFAB-BF9E7FD6D26A}"/>
            </a:ext>
          </a:extLst>
        </xdr:cNvPr>
        <xdr:cNvCxnSpPr/>
      </xdr:nvCxnSpPr>
      <xdr:spPr>
        <a:xfrm>
          <a:off x="386715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876300</xdr:colOff>
      <xdr:row>73</xdr:row>
      <xdr:rowOff>104775</xdr:rowOff>
    </xdr:from>
    <xdr:to>
      <xdr:col>33</xdr:col>
      <xdr:colOff>38100</xdr:colOff>
      <xdr:row>73</xdr:row>
      <xdr:rowOff>104775</xdr:rowOff>
    </xdr:to>
    <xdr:cxnSp macro="">
      <xdr:nvCxnSpPr>
        <xdr:cNvPr id="96" name="Connettore 2 95">
          <a:extLst>
            <a:ext uri="{FF2B5EF4-FFF2-40B4-BE49-F238E27FC236}">
              <a16:creationId xmlns:a16="http://schemas.microsoft.com/office/drawing/2014/main" id="{39D100EA-99C5-4779-BE58-72BCD0227494}"/>
            </a:ext>
          </a:extLst>
        </xdr:cNvPr>
        <xdr:cNvCxnSpPr/>
      </xdr:nvCxnSpPr>
      <xdr:spPr>
        <a:xfrm flipH="1">
          <a:off x="375094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923925</xdr:colOff>
      <xdr:row>73</xdr:row>
      <xdr:rowOff>104775</xdr:rowOff>
    </xdr:from>
    <xdr:to>
      <xdr:col>34</xdr:col>
      <xdr:colOff>104775</xdr:colOff>
      <xdr:row>73</xdr:row>
      <xdr:rowOff>104775</xdr:rowOff>
    </xdr:to>
    <xdr:cxnSp macro="">
      <xdr:nvCxnSpPr>
        <xdr:cNvPr id="97" name="Connettore 2 96">
          <a:extLst>
            <a:ext uri="{FF2B5EF4-FFF2-40B4-BE49-F238E27FC236}">
              <a16:creationId xmlns:a16="http://schemas.microsoft.com/office/drawing/2014/main" id="{56B24C08-7FEC-4AF8-A4F6-9319FC0552C2}"/>
            </a:ext>
          </a:extLst>
        </xdr:cNvPr>
        <xdr:cNvCxnSpPr/>
      </xdr:nvCxnSpPr>
      <xdr:spPr>
        <a:xfrm>
          <a:off x="386715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876300</xdr:colOff>
      <xdr:row>73</xdr:row>
      <xdr:rowOff>104775</xdr:rowOff>
    </xdr:from>
    <xdr:to>
      <xdr:col>33</xdr:col>
      <xdr:colOff>38100</xdr:colOff>
      <xdr:row>73</xdr:row>
      <xdr:rowOff>104775</xdr:rowOff>
    </xdr:to>
    <xdr:cxnSp macro="">
      <xdr:nvCxnSpPr>
        <xdr:cNvPr id="98" name="Connettore 2 97">
          <a:extLst>
            <a:ext uri="{FF2B5EF4-FFF2-40B4-BE49-F238E27FC236}">
              <a16:creationId xmlns:a16="http://schemas.microsoft.com/office/drawing/2014/main" id="{96D76CA3-C140-4FC4-AD72-32FED4C5AB66}"/>
            </a:ext>
          </a:extLst>
        </xdr:cNvPr>
        <xdr:cNvCxnSpPr/>
      </xdr:nvCxnSpPr>
      <xdr:spPr>
        <a:xfrm flipH="1">
          <a:off x="375094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73</xdr:row>
      <xdr:rowOff>104775</xdr:rowOff>
    </xdr:from>
    <xdr:to>
      <xdr:col>36</xdr:col>
      <xdr:colOff>38100</xdr:colOff>
      <xdr:row>73</xdr:row>
      <xdr:rowOff>104775</xdr:rowOff>
    </xdr:to>
    <xdr:cxnSp macro="">
      <xdr:nvCxnSpPr>
        <xdr:cNvPr id="100" name="Connettore 2 99">
          <a:extLst>
            <a:ext uri="{FF2B5EF4-FFF2-40B4-BE49-F238E27FC236}">
              <a16:creationId xmlns:a16="http://schemas.microsoft.com/office/drawing/2014/main" id="{C080800D-83B3-40F7-A3E7-6196D7F78E8C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73</xdr:row>
      <xdr:rowOff>104775</xdr:rowOff>
    </xdr:from>
    <xdr:to>
      <xdr:col>36</xdr:col>
      <xdr:colOff>38100</xdr:colOff>
      <xdr:row>73</xdr:row>
      <xdr:rowOff>104775</xdr:rowOff>
    </xdr:to>
    <xdr:cxnSp macro="">
      <xdr:nvCxnSpPr>
        <xdr:cNvPr id="102" name="Connettore 2 101">
          <a:extLst>
            <a:ext uri="{FF2B5EF4-FFF2-40B4-BE49-F238E27FC236}">
              <a16:creationId xmlns:a16="http://schemas.microsoft.com/office/drawing/2014/main" id="{979BB49D-CF75-4BB6-8162-2A155032B0F9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73</xdr:row>
      <xdr:rowOff>104775</xdr:rowOff>
    </xdr:from>
    <xdr:to>
      <xdr:col>36</xdr:col>
      <xdr:colOff>38100</xdr:colOff>
      <xdr:row>73</xdr:row>
      <xdr:rowOff>104775</xdr:rowOff>
    </xdr:to>
    <xdr:cxnSp macro="">
      <xdr:nvCxnSpPr>
        <xdr:cNvPr id="104" name="Connettore 2 103">
          <a:extLst>
            <a:ext uri="{FF2B5EF4-FFF2-40B4-BE49-F238E27FC236}">
              <a16:creationId xmlns:a16="http://schemas.microsoft.com/office/drawing/2014/main" id="{6D781754-7AF4-4D69-9EFB-19E9B9E9A1E9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73</xdr:row>
      <xdr:rowOff>104775</xdr:rowOff>
    </xdr:from>
    <xdr:to>
      <xdr:col>36</xdr:col>
      <xdr:colOff>38100</xdr:colOff>
      <xdr:row>73</xdr:row>
      <xdr:rowOff>104775</xdr:rowOff>
    </xdr:to>
    <xdr:cxnSp macro="">
      <xdr:nvCxnSpPr>
        <xdr:cNvPr id="106" name="Connettore 2 105">
          <a:extLst>
            <a:ext uri="{FF2B5EF4-FFF2-40B4-BE49-F238E27FC236}">
              <a16:creationId xmlns:a16="http://schemas.microsoft.com/office/drawing/2014/main" id="{730C5418-8B42-49C4-860C-BF9BE0A62A5C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73</xdr:row>
      <xdr:rowOff>104775</xdr:rowOff>
    </xdr:from>
    <xdr:to>
      <xdr:col>36</xdr:col>
      <xdr:colOff>38100</xdr:colOff>
      <xdr:row>73</xdr:row>
      <xdr:rowOff>104775</xdr:rowOff>
    </xdr:to>
    <xdr:cxnSp macro="">
      <xdr:nvCxnSpPr>
        <xdr:cNvPr id="108" name="Connettore 2 107">
          <a:extLst>
            <a:ext uri="{FF2B5EF4-FFF2-40B4-BE49-F238E27FC236}">
              <a16:creationId xmlns:a16="http://schemas.microsoft.com/office/drawing/2014/main" id="{5D1E9C68-60DF-4F76-8105-72AABACCA49C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73</xdr:row>
      <xdr:rowOff>104775</xdr:rowOff>
    </xdr:from>
    <xdr:to>
      <xdr:col>36</xdr:col>
      <xdr:colOff>38100</xdr:colOff>
      <xdr:row>73</xdr:row>
      <xdr:rowOff>104775</xdr:rowOff>
    </xdr:to>
    <xdr:cxnSp macro="">
      <xdr:nvCxnSpPr>
        <xdr:cNvPr id="110" name="Connettore 2 109">
          <a:extLst>
            <a:ext uri="{FF2B5EF4-FFF2-40B4-BE49-F238E27FC236}">
              <a16:creationId xmlns:a16="http://schemas.microsoft.com/office/drawing/2014/main" id="{036F8102-5D25-403E-AA4C-2FE131F40CBA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73</xdr:row>
      <xdr:rowOff>104775</xdr:rowOff>
    </xdr:from>
    <xdr:to>
      <xdr:col>36</xdr:col>
      <xdr:colOff>38100</xdr:colOff>
      <xdr:row>73</xdr:row>
      <xdr:rowOff>104775</xdr:rowOff>
    </xdr:to>
    <xdr:cxnSp macro="">
      <xdr:nvCxnSpPr>
        <xdr:cNvPr id="112" name="Connettore 2 111">
          <a:extLst>
            <a:ext uri="{FF2B5EF4-FFF2-40B4-BE49-F238E27FC236}">
              <a16:creationId xmlns:a16="http://schemas.microsoft.com/office/drawing/2014/main" id="{7C70F16C-A54C-418F-88A5-93EE6214ECED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73</xdr:row>
      <xdr:rowOff>104775</xdr:rowOff>
    </xdr:from>
    <xdr:to>
      <xdr:col>36</xdr:col>
      <xdr:colOff>38100</xdr:colOff>
      <xdr:row>73</xdr:row>
      <xdr:rowOff>104775</xdr:rowOff>
    </xdr:to>
    <xdr:cxnSp macro="">
      <xdr:nvCxnSpPr>
        <xdr:cNvPr id="114" name="Connettore 2 113">
          <a:extLst>
            <a:ext uri="{FF2B5EF4-FFF2-40B4-BE49-F238E27FC236}">
              <a16:creationId xmlns:a16="http://schemas.microsoft.com/office/drawing/2014/main" id="{758F0664-C870-444E-8754-A3693F06D959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C8BF2FD5-20C7-474D-B9EE-B8FCC4366422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D4F5325C-5723-4CB7-AED1-BE69B732E273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8EAFEDCF-8046-4D41-A47D-BB7242F25090}"/>
            </a:ext>
          </a:extLst>
        </xdr:cNvPr>
        <xdr:cNvCxnSpPr/>
      </xdr:nvCxnSpPr>
      <xdr:spPr>
        <a:xfrm>
          <a:off x="200025" y="4762500"/>
          <a:ext cx="0" cy="3143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48</xdr:row>
      <xdr:rowOff>0</xdr:rowOff>
    </xdr:from>
    <xdr:to>
      <xdr:col>0</xdr:col>
      <xdr:colOff>200025</xdr:colOff>
      <xdr:row>49</xdr:row>
      <xdr:rowOff>104775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9A264EEB-A612-4A03-AD4A-2EBF14B40893}"/>
            </a:ext>
          </a:extLst>
        </xdr:cNvPr>
        <xdr:cNvCxnSpPr/>
      </xdr:nvCxnSpPr>
      <xdr:spPr>
        <a:xfrm flipV="1">
          <a:off x="200025" y="91440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60" name="Connettore 2 59">
          <a:extLst>
            <a:ext uri="{FF2B5EF4-FFF2-40B4-BE49-F238E27FC236}">
              <a16:creationId xmlns:a16="http://schemas.microsoft.com/office/drawing/2014/main" id="{D3968CF5-B811-4C70-B387-3053003B23AC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61" name="Connettore 2 60">
          <a:extLst>
            <a:ext uri="{FF2B5EF4-FFF2-40B4-BE49-F238E27FC236}">
              <a16:creationId xmlns:a16="http://schemas.microsoft.com/office/drawing/2014/main" id="{57799FED-6273-4096-B290-B47BD2C7F8C1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62" name="Connettore 2 61">
          <a:extLst>
            <a:ext uri="{FF2B5EF4-FFF2-40B4-BE49-F238E27FC236}">
              <a16:creationId xmlns:a16="http://schemas.microsoft.com/office/drawing/2014/main" id="{0D2819C5-08D5-4604-8934-05A21E6E0591}"/>
            </a:ext>
          </a:extLst>
        </xdr:cNvPr>
        <xdr:cNvCxnSpPr/>
      </xdr:nvCxnSpPr>
      <xdr:spPr>
        <a:xfrm>
          <a:off x="200025" y="4762500"/>
          <a:ext cx="0" cy="3143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48</xdr:row>
      <xdr:rowOff>0</xdr:rowOff>
    </xdr:from>
    <xdr:to>
      <xdr:col>0</xdr:col>
      <xdr:colOff>200025</xdr:colOff>
      <xdr:row>49</xdr:row>
      <xdr:rowOff>104775</xdr:rowOff>
    </xdr:to>
    <xdr:cxnSp macro="">
      <xdr:nvCxnSpPr>
        <xdr:cNvPr id="63" name="Connettore 2 62">
          <a:extLst>
            <a:ext uri="{FF2B5EF4-FFF2-40B4-BE49-F238E27FC236}">
              <a16:creationId xmlns:a16="http://schemas.microsoft.com/office/drawing/2014/main" id="{14D156F7-76AB-4CC9-8559-67BD697B8509}"/>
            </a:ext>
          </a:extLst>
        </xdr:cNvPr>
        <xdr:cNvCxnSpPr/>
      </xdr:nvCxnSpPr>
      <xdr:spPr>
        <a:xfrm flipV="1">
          <a:off x="200025" y="91440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0E1074F2-9BC8-4828-A0A7-943EACC8E445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1A275C8A-D95E-46ED-A986-5C823C1DA5B6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923925</xdr:colOff>
      <xdr:row>1</xdr:row>
      <xdr:rowOff>104775</xdr:rowOff>
    </xdr:from>
    <xdr:to>
      <xdr:col>9</xdr:col>
      <xdr:colOff>104775</xdr:colOff>
      <xdr:row>1</xdr:row>
      <xdr:rowOff>104775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1E0508C6-E6D1-47B9-8202-0C122A9FA494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923925</xdr:colOff>
      <xdr:row>1</xdr:row>
      <xdr:rowOff>104775</xdr:rowOff>
    </xdr:from>
    <xdr:to>
      <xdr:col>9</xdr:col>
      <xdr:colOff>104775</xdr:colOff>
      <xdr:row>1</xdr:row>
      <xdr:rowOff>104775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1F1CCB1B-69B5-49AC-A06E-0874A605E45A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E660865B-0B75-474B-BD88-2164E93721E4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D162DA37-BD25-4B5B-8A5D-A0430DE023A0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104775</xdr:colOff>
      <xdr:row>1</xdr:row>
      <xdr:rowOff>104775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C3AB9CE0-3793-4487-9804-9C299419F60B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104775</xdr:colOff>
      <xdr:row>1</xdr:row>
      <xdr:rowOff>104775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11F6142B-5738-4EF3-97D1-0754FB07E8D5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D04666A4-365D-45E8-BDAE-C943A9598B9A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9F7CBBC7-B779-47D9-AF39-27C7730C23D4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104775</xdr:colOff>
      <xdr:row>1</xdr:row>
      <xdr:rowOff>104775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25E392FD-7058-427F-9176-3FC6AF5A106C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104775</xdr:colOff>
      <xdr:row>1</xdr:row>
      <xdr:rowOff>104775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620D1AC3-467A-4CDC-A67D-8C8FEA979C4E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348B5B15-741B-4A67-83BF-EE9693227FD1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B09A3591-D51A-45E8-9DBE-0C760165313B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923925</xdr:colOff>
      <xdr:row>1</xdr:row>
      <xdr:rowOff>104775</xdr:rowOff>
    </xdr:from>
    <xdr:to>
      <xdr:col>27</xdr:col>
      <xdr:colOff>104775</xdr:colOff>
      <xdr:row>1</xdr:row>
      <xdr:rowOff>104775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A37D9657-99E2-4665-8D34-6A9AABEE8DDA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923925</xdr:colOff>
      <xdr:row>1</xdr:row>
      <xdr:rowOff>104775</xdr:rowOff>
    </xdr:from>
    <xdr:to>
      <xdr:col>27</xdr:col>
      <xdr:colOff>104775</xdr:colOff>
      <xdr:row>1</xdr:row>
      <xdr:rowOff>104775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D322011A-F820-4868-9984-325C40C50767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57EAC019-3E77-4455-A67C-8AC406EAA3AA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1107522C-E677-4F3E-9DEE-CB30B026F7DC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1DB63974-655E-4891-931D-B3ACEACCFD9A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B00D6542-F5C1-44AE-943F-052A4D4F24C4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72AD0AA3-8A7B-43DC-B02C-BBFC8B33E977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27" name="Connettore 2 26">
          <a:extLst>
            <a:ext uri="{FF2B5EF4-FFF2-40B4-BE49-F238E27FC236}">
              <a16:creationId xmlns:a16="http://schemas.microsoft.com/office/drawing/2014/main" id="{91CDCE91-2A19-4DEA-A2EF-6BE22F9DE5A1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714375</xdr:colOff>
      <xdr:row>1</xdr:row>
      <xdr:rowOff>123825</xdr:rowOff>
    </xdr:from>
    <xdr:to>
      <xdr:col>11</xdr:col>
      <xdr:colOff>9525</xdr:colOff>
      <xdr:row>1</xdr:row>
      <xdr:rowOff>133350</xdr:rowOff>
    </xdr:to>
    <xdr:cxnSp macro="">
      <xdr:nvCxnSpPr>
        <xdr:cNvPr id="31" name="Connettore 2 30">
          <a:extLst>
            <a:ext uri="{FF2B5EF4-FFF2-40B4-BE49-F238E27FC236}">
              <a16:creationId xmlns:a16="http://schemas.microsoft.com/office/drawing/2014/main" id="{6E052C70-450A-44DF-B521-77798C0890C7}"/>
            </a:ext>
          </a:extLst>
        </xdr:cNvPr>
        <xdr:cNvCxnSpPr/>
      </xdr:nvCxnSpPr>
      <xdr:spPr>
        <a:xfrm flipH="1">
          <a:off x="12830175" y="314325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704850</xdr:colOff>
      <xdr:row>1</xdr:row>
      <xdr:rowOff>133350</xdr:rowOff>
    </xdr:from>
    <xdr:to>
      <xdr:col>14</xdr:col>
      <xdr:colOff>0</xdr:colOff>
      <xdr:row>1</xdr:row>
      <xdr:rowOff>142875</xdr:rowOff>
    </xdr:to>
    <xdr:cxnSp macro="">
      <xdr:nvCxnSpPr>
        <xdr:cNvPr id="34" name="Connettore 2 33">
          <a:extLst>
            <a:ext uri="{FF2B5EF4-FFF2-40B4-BE49-F238E27FC236}">
              <a16:creationId xmlns:a16="http://schemas.microsoft.com/office/drawing/2014/main" id="{60B90C28-EDEF-4DC7-B758-2DB746484A4F}"/>
            </a:ext>
          </a:extLst>
        </xdr:cNvPr>
        <xdr:cNvCxnSpPr/>
      </xdr:nvCxnSpPr>
      <xdr:spPr>
        <a:xfrm flipH="1">
          <a:off x="16163925" y="323850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704850</xdr:colOff>
      <xdr:row>1</xdr:row>
      <xdr:rowOff>123825</xdr:rowOff>
    </xdr:from>
    <xdr:to>
      <xdr:col>17</xdr:col>
      <xdr:colOff>0</xdr:colOff>
      <xdr:row>1</xdr:row>
      <xdr:rowOff>133350</xdr:rowOff>
    </xdr:to>
    <xdr:cxnSp macro="">
      <xdr:nvCxnSpPr>
        <xdr:cNvPr id="35" name="Connettore 2 34">
          <a:extLst>
            <a:ext uri="{FF2B5EF4-FFF2-40B4-BE49-F238E27FC236}">
              <a16:creationId xmlns:a16="http://schemas.microsoft.com/office/drawing/2014/main" id="{680D934B-8B1A-4F64-B119-27D30D02B665}"/>
            </a:ext>
          </a:extLst>
        </xdr:cNvPr>
        <xdr:cNvCxnSpPr/>
      </xdr:nvCxnSpPr>
      <xdr:spPr>
        <a:xfrm flipH="1">
          <a:off x="19507200" y="314325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752475</xdr:colOff>
      <xdr:row>1</xdr:row>
      <xdr:rowOff>104775</xdr:rowOff>
    </xdr:from>
    <xdr:to>
      <xdr:col>20</xdr:col>
      <xdr:colOff>47625</xdr:colOff>
      <xdr:row>1</xdr:row>
      <xdr:rowOff>114300</xdr:rowOff>
    </xdr:to>
    <xdr:cxnSp macro="">
      <xdr:nvCxnSpPr>
        <xdr:cNvPr id="36" name="Connettore 2 35">
          <a:extLst>
            <a:ext uri="{FF2B5EF4-FFF2-40B4-BE49-F238E27FC236}">
              <a16:creationId xmlns:a16="http://schemas.microsoft.com/office/drawing/2014/main" id="{E8BFBA21-11D0-4DD4-AC64-FC7C6E703A83}"/>
            </a:ext>
          </a:extLst>
        </xdr:cNvPr>
        <xdr:cNvCxnSpPr/>
      </xdr:nvCxnSpPr>
      <xdr:spPr>
        <a:xfrm flipH="1">
          <a:off x="22898100" y="295275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676275</xdr:colOff>
      <xdr:row>1</xdr:row>
      <xdr:rowOff>114300</xdr:rowOff>
    </xdr:from>
    <xdr:to>
      <xdr:col>22</xdr:col>
      <xdr:colOff>1085850</xdr:colOff>
      <xdr:row>1</xdr:row>
      <xdr:rowOff>123825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E010518E-4B7A-49EF-94EC-206189C69B15}"/>
            </a:ext>
          </a:extLst>
        </xdr:cNvPr>
        <xdr:cNvCxnSpPr/>
      </xdr:nvCxnSpPr>
      <xdr:spPr>
        <a:xfrm flipH="1">
          <a:off x="26165175" y="304800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733425</xdr:colOff>
      <xdr:row>1</xdr:row>
      <xdr:rowOff>133350</xdr:rowOff>
    </xdr:from>
    <xdr:to>
      <xdr:col>26</xdr:col>
      <xdr:colOff>28575</xdr:colOff>
      <xdr:row>1</xdr:row>
      <xdr:rowOff>142875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CEAFB904-77C3-4B20-AC3C-35C901DBC823}"/>
            </a:ext>
          </a:extLst>
        </xdr:cNvPr>
        <xdr:cNvCxnSpPr/>
      </xdr:nvCxnSpPr>
      <xdr:spPr>
        <a:xfrm flipH="1">
          <a:off x="29565600" y="323850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723900</xdr:colOff>
      <xdr:row>1</xdr:row>
      <xdr:rowOff>114300</xdr:rowOff>
    </xdr:from>
    <xdr:to>
      <xdr:col>29</xdr:col>
      <xdr:colOff>19050</xdr:colOff>
      <xdr:row>1</xdr:row>
      <xdr:rowOff>123825</xdr:rowOff>
    </xdr:to>
    <xdr:cxnSp macro="">
      <xdr:nvCxnSpPr>
        <xdr:cNvPr id="39" name="Connettore 2 38">
          <a:extLst>
            <a:ext uri="{FF2B5EF4-FFF2-40B4-BE49-F238E27FC236}">
              <a16:creationId xmlns:a16="http://schemas.microsoft.com/office/drawing/2014/main" id="{FFE478A3-05D1-498F-8972-4F2E5BE73C10}"/>
            </a:ext>
          </a:extLst>
        </xdr:cNvPr>
        <xdr:cNvCxnSpPr/>
      </xdr:nvCxnSpPr>
      <xdr:spPr>
        <a:xfrm flipH="1">
          <a:off x="32899350" y="304800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685800</xdr:colOff>
      <xdr:row>1</xdr:row>
      <xdr:rowOff>123825</xdr:rowOff>
    </xdr:from>
    <xdr:to>
      <xdr:col>31</xdr:col>
      <xdr:colOff>1095375</xdr:colOff>
      <xdr:row>1</xdr:row>
      <xdr:rowOff>133350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BA84F7CC-DAF9-4A64-A671-0E2F63A46AD9}"/>
            </a:ext>
          </a:extLst>
        </xdr:cNvPr>
        <xdr:cNvCxnSpPr/>
      </xdr:nvCxnSpPr>
      <xdr:spPr>
        <a:xfrm flipH="1">
          <a:off x="36204525" y="314325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704850</xdr:colOff>
      <xdr:row>1</xdr:row>
      <xdr:rowOff>114300</xdr:rowOff>
    </xdr:from>
    <xdr:to>
      <xdr:col>35</xdr:col>
      <xdr:colOff>0</xdr:colOff>
      <xdr:row>1</xdr:row>
      <xdr:rowOff>123825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0624787C-15D7-4E83-A714-1C7AC0E42A62}"/>
            </a:ext>
          </a:extLst>
        </xdr:cNvPr>
        <xdr:cNvCxnSpPr/>
      </xdr:nvCxnSpPr>
      <xdr:spPr>
        <a:xfrm flipH="1">
          <a:off x="39566850" y="304800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666750</xdr:colOff>
      <xdr:row>1</xdr:row>
      <xdr:rowOff>114300</xdr:rowOff>
    </xdr:from>
    <xdr:to>
      <xdr:col>40</xdr:col>
      <xdr:colOff>1076325</xdr:colOff>
      <xdr:row>1</xdr:row>
      <xdr:rowOff>123825</xdr:rowOff>
    </xdr:to>
    <xdr:cxnSp macro="">
      <xdr:nvCxnSpPr>
        <xdr:cNvPr id="42" name="Connettore 2 41">
          <a:extLst>
            <a:ext uri="{FF2B5EF4-FFF2-40B4-BE49-F238E27FC236}">
              <a16:creationId xmlns:a16="http://schemas.microsoft.com/office/drawing/2014/main" id="{87DB4078-D83C-4774-B75C-507E5507C7EC}"/>
            </a:ext>
          </a:extLst>
        </xdr:cNvPr>
        <xdr:cNvCxnSpPr/>
      </xdr:nvCxnSpPr>
      <xdr:spPr>
        <a:xfrm flipH="1">
          <a:off x="42872025" y="304800"/>
          <a:ext cx="4095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FBE41135-E759-4A85-8165-A07752EFBD92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ACD17136-E7DA-4278-9859-CE68C3DBA433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B7C8C40A-A2A7-487E-9C7C-FAFF4A4236C9}"/>
            </a:ext>
          </a:extLst>
        </xdr:cNvPr>
        <xdr:cNvCxnSpPr/>
      </xdr:nvCxnSpPr>
      <xdr:spPr>
        <a:xfrm>
          <a:off x="200025" y="4762500"/>
          <a:ext cx="0" cy="3143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48</xdr:row>
      <xdr:rowOff>0</xdr:rowOff>
    </xdr:from>
    <xdr:to>
      <xdr:col>0</xdr:col>
      <xdr:colOff>200025</xdr:colOff>
      <xdr:row>49</xdr:row>
      <xdr:rowOff>104775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3209C565-C173-4DCD-BF40-FEC5BBB0319F}"/>
            </a:ext>
          </a:extLst>
        </xdr:cNvPr>
        <xdr:cNvCxnSpPr/>
      </xdr:nvCxnSpPr>
      <xdr:spPr>
        <a:xfrm flipV="1">
          <a:off x="200025" y="91440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36AC37A3-0E56-4D46-8FE7-B9C3B339ABB7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EC53EE7C-7C5F-42D6-9B9B-B2AD9B250604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FE323308-647A-4408-B84F-31DC8064CC97}"/>
            </a:ext>
          </a:extLst>
        </xdr:cNvPr>
        <xdr:cNvCxnSpPr/>
      </xdr:nvCxnSpPr>
      <xdr:spPr>
        <a:xfrm>
          <a:off x="200025" y="4762500"/>
          <a:ext cx="0" cy="3143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48</xdr:row>
      <xdr:rowOff>0</xdr:rowOff>
    </xdr:from>
    <xdr:to>
      <xdr:col>0</xdr:col>
      <xdr:colOff>200025</xdr:colOff>
      <xdr:row>49</xdr:row>
      <xdr:rowOff>104775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13F5FDC0-ADD5-4297-9603-29CFE7568F65}"/>
            </a:ext>
          </a:extLst>
        </xdr:cNvPr>
        <xdr:cNvCxnSpPr/>
      </xdr:nvCxnSpPr>
      <xdr:spPr>
        <a:xfrm flipV="1">
          <a:off x="200025" y="91440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434392CC-E846-4CFC-B769-F641556A0FCC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68E7ED0C-31B0-480E-9BB8-2276C9567072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923925</xdr:colOff>
      <xdr:row>1</xdr:row>
      <xdr:rowOff>104775</xdr:rowOff>
    </xdr:from>
    <xdr:to>
      <xdr:col>9</xdr:col>
      <xdr:colOff>104775</xdr:colOff>
      <xdr:row>1</xdr:row>
      <xdr:rowOff>104775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1976319E-43C6-4C7B-BC2C-452CE457AEEF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923925</xdr:colOff>
      <xdr:row>1</xdr:row>
      <xdr:rowOff>104775</xdr:rowOff>
    </xdr:from>
    <xdr:to>
      <xdr:col>9</xdr:col>
      <xdr:colOff>104775</xdr:colOff>
      <xdr:row>1</xdr:row>
      <xdr:rowOff>104775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AF00BD6B-F934-47DC-B468-932A01FE51A3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51F9A030-A664-4BAB-A3DC-BC89553E01CD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FAD30631-2BFD-4E39-AE72-5EC1DFE3C3C2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104775</xdr:colOff>
      <xdr:row>1</xdr:row>
      <xdr:rowOff>104775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79D76455-CBA8-4274-85F4-70553DFE6EEC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104775</xdr:colOff>
      <xdr:row>1</xdr:row>
      <xdr:rowOff>104775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518AD5ED-8B54-441B-9AA3-1EE0CA772147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EE88D0C5-754F-455C-9434-374331D6B638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8C84C11B-A778-4E11-913B-CC68D5BC3DED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104775</xdr:colOff>
      <xdr:row>1</xdr:row>
      <xdr:rowOff>104775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89DFB2B4-5CDA-4D22-8CAC-2795D85DCC3F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104775</xdr:colOff>
      <xdr:row>1</xdr:row>
      <xdr:rowOff>104775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628EDF8A-49FD-4F49-9B91-F1E42B2B76CF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3CB1CFAD-6512-4E54-9DA0-A22091D8D225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4A75DC7D-C044-47D3-9CE7-FA8A6F36C70D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923925</xdr:colOff>
      <xdr:row>1</xdr:row>
      <xdr:rowOff>104775</xdr:rowOff>
    </xdr:from>
    <xdr:to>
      <xdr:col>27</xdr:col>
      <xdr:colOff>104775</xdr:colOff>
      <xdr:row>1</xdr:row>
      <xdr:rowOff>104775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CEA835E8-3115-4029-803B-ADAC2E362503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923925</xdr:colOff>
      <xdr:row>1</xdr:row>
      <xdr:rowOff>104775</xdr:rowOff>
    </xdr:from>
    <xdr:to>
      <xdr:col>27</xdr:col>
      <xdr:colOff>104775</xdr:colOff>
      <xdr:row>1</xdr:row>
      <xdr:rowOff>104775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5CDC0B31-D77E-4A33-869B-0077A29710AC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E8D23464-07D2-437A-86D5-358A43BB9389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27" name="Connettore 2 26">
          <a:extLst>
            <a:ext uri="{FF2B5EF4-FFF2-40B4-BE49-F238E27FC236}">
              <a16:creationId xmlns:a16="http://schemas.microsoft.com/office/drawing/2014/main" id="{5020B632-C7D4-42E3-9E1E-8DD77BFDB3FC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28" name="Connettore 2 27">
          <a:extLst>
            <a:ext uri="{FF2B5EF4-FFF2-40B4-BE49-F238E27FC236}">
              <a16:creationId xmlns:a16="http://schemas.microsoft.com/office/drawing/2014/main" id="{58B0D4CA-F379-47D0-B0D2-281B5AA5B905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29" name="Connettore 2 28">
          <a:extLst>
            <a:ext uri="{FF2B5EF4-FFF2-40B4-BE49-F238E27FC236}">
              <a16:creationId xmlns:a16="http://schemas.microsoft.com/office/drawing/2014/main" id="{D9BF359A-D0D9-46FD-8E1C-15FBD4452521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30" name="Connettore 2 29">
          <a:extLst>
            <a:ext uri="{FF2B5EF4-FFF2-40B4-BE49-F238E27FC236}">
              <a16:creationId xmlns:a16="http://schemas.microsoft.com/office/drawing/2014/main" id="{7886FB37-F173-496D-B876-BFC614C3E836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31" name="Connettore 2 30">
          <a:extLst>
            <a:ext uri="{FF2B5EF4-FFF2-40B4-BE49-F238E27FC236}">
              <a16:creationId xmlns:a16="http://schemas.microsoft.com/office/drawing/2014/main" id="{BA973624-916F-4CA3-BFF2-39CA86177930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32" name="Connettore 2 31">
          <a:extLst>
            <a:ext uri="{FF2B5EF4-FFF2-40B4-BE49-F238E27FC236}">
              <a16:creationId xmlns:a16="http://schemas.microsoft.com/office/drawing/2014/main" id="{7657460E-B7F8-49E5-BB29-CA8706275D88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3B712535-76C6-42DD-BEE7-73F264CF9DFF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952500</xdr:colOff>
      <xdr:row>1</xdr:row>
      <xdr:rowOff>104775</xdr:rowOff>
    </xdr:from>
    <xdr:to>
      <xdr:col>42</xdr:col>
      <xdr:colOff>57150</xdr:colOff>
      <xdr:row>1</xdr:row>
      <xdr:rowOff>114300</xdr:rowOff>
    </xdr:to>
    <xdr:cxnSp macro="">
      <xdr:nvCxnSpPr>
        <xdr:cNvPr id="36" name="Connettore 2 35">
          <a:extLst>
            <a:ext uri="{FF2B5EF4-FFF2-40B4-BE49-F238E27FC236}">
              <a16:creationId xmlns:a16="http://schemas.microsoft.com/office/drawing/2014/main" id="{C75C0694-A061-48D3-866C-E48CDFDF0EC1}"/>
            </a:ext>
          </a:extLst>
        </xdr:cNvPr>
        <xdr:cNvCxnSpPr/>
      </xdr:nvCxnSpPr>
      <xdr:spPr>
        <a:xfrm flipH="1">
          <a:off x="45929550" y="295275"/>
          <a:ext cx="77152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771525</xdr:colOff>
      <xdr:row>1</xdr:row>
      <xdr:rowOff>95250</xdr:rowOff>
    </xdr:from>
    <xdr:to>
      <xdr:col>5</xdr:col>
      <xdr:colOff>19050</xdr:colOff>
      <xdr:row>1</xdr:row>
      <xdr:rowOff>95250</xdr:rowOff>
    </xdr:to>
    <xdr:cxnSp macro="">
      <xdr:nvCxnSpPr>
        <xdr:cNvPr id="34" name="Connettore 2 33">
          <a:extLst>
            <a:ext uri="{FF2B5EF4-FFF2-40B4-BE49-F238E27FC236}">
              <a16:creationId xmlns:a16="http://schemas.microsoft.com/office/drawing/2014/main" id="{569DEDC5-60ED-42D1-BB12-7A491FF6C425}"/>
            </a:ext>
          </a:extLst>
        </xdr:cNvPr>
        <xdr:cNvCxnSpPr/>
      </xdr:nvCxnSpPr>
      <xdr:spPr>
        <a:xfrm flipH="1">
          <a:off x="6200775" y="28575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752475</xdr:colOff>
      <xdr:row>1</xdr:row>
      <xdr:rowOff>123825</xdr:rowOff>
    </xdr:from>
    <xdr:to>
      <xdr:col>8</xdr:col>
      <xdr:colOff>0</xdr:colOff>
      <xdr:row>1</xdr:row>
      <xdr:rowOff>123825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477E68B6-FA8E-4A10-925A-1C6601F09CF5}"/>
            </a:ext>
          </a:extLst>
        </xdr:cNvPr>
        <xdr:cNvCxnSpPr/>
      </xdr:nvCxnSpPr>
      <xdr:spPr>
        <a:xfrm flipH="1">
          <a:off x="9525000" y="31432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752475</xdr:colOff>
      <xdr:row>1</xdr:row>
      <xdr:rowOff>114300</xdr:rowOff>
    </xdr:from>
    <xdr:to>
      <xdr:col>11</xdr:col>
      <xdr:colOff>0</xdr:colOff>
      <xdr:row>1</xdr:row>
      <xdr:rowOff>114300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FCF8EB55-C04E-4937-AF73-915E941954BB}"/>
            </a:ext>
          </a:extLst>
        </xdr:cNvPr>
        <xdr:cNvCxnSpPr/>
      </xdr:nvCxnSpPr>
      <xdr:spPr>
        <a:xfrm flipH="1">
          <a:off x="12868275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781050</xdr:colOff>
      <xdr:row>1</xdr:row>
      <xdr:rowOff>104775</xdr:rowOff>
    </xdr:from>
    <xdr:to>
      <xdr:col>14</xdr:col>
      <xdr:colOff>28575</xdr:colOff>
      <xdr:row>1</xdr:row>
      <xdr:rowOff>104775</xdr:rowOff>
    </xdr:to>
    <xdr:cxnSp macro="">
      <xdr:nvCxnSpPr>
        <xdr:cNvPr id="39" name="Connettore 2 38">
          <a:extLst>
            <a:ext uri="{FF2B5EF4-FFF2-40B4-BE49-F238E27FC236}">
              <a16:creationId xmlns:a16="http://schemas.microsoft.com/office/drawing/2014/main" id="{003F45A4-9E8D-415D-A2A7-B024AF1E181F}"/>
            </a:ext>
          </a:extLst>
        </xdr:cNvPr>
        <xdr:cNvCxnSpPr/>
      </xdr:nvCxnSpPr>
      <xdr:spPr>
        <a:xfrm flipH="1">
          <a:off x="16240125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771525</xdr:colOff>
      <xdr:row>1</xdr:row>
      <xdr:rowOff>114300</xdr:rowOff>
    </xdr:from>
    <xdr:to>
      <xdr:col>17</xdr:col>
      <xdr:colOff>19050</xdr:colOff>
      <xdr:row>1</xdr:row>
      <xdr:rowOff>114300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3FBB97E8-03BA-4F50-8850-0A98D00BE3AD}"/>
            </a:ext>
          </a:extLst>
        </xdr:cNvPr>
        <xdr:cNvCxnSpPr/>
      </xdr:nvCxnSpPr>
      <xdr:spPr>
        <a:xfrm flipH="1">
          <a:off x="19573875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771525</xdr:colOff>
      <xdr:row>1</xdr:row>
      <xdr:rowOff>95250</xdr:rowOff>
    </xdr:from>
    <xdr:to>
      <xdr:col>20</xdr:col>
      <xdr:colOff>19050</xdr:colOff>
      <xdr:row>1</xdr:row>
      <xdr:rowOff>95250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48BE1AEC-F1DA-4850-9714-198FC8AFD6F2}"/>
            </a:ext>
          </a:extLst>
        </xdr:cNvPr>
        <xdr:cNvCxnSpPr/>
      </xdr:nvCxnSpPr>
      <xdr:spPr>
        <a:xfrm flipH="1">
          <a:off x="22917150" y="28575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762000</xdr:colOff>
      <xdr:row>1</xdr:row>
      <xdr:rowOff>123825</xdr:rowOff>
    </xdr:from>
    <xdr:to>
      <xdr:col>23</xdr:col>
      <xdr:colOff>9525</xdr:colOff>
      <xdr:row>1</xdr:row>
      <xdr:rowOff>123825</xdr:rowOff>
    </xdr:to>
    <xdr:cxnSp macro="">
      <xdr:nvCxnSpPr>
        <xdr:cNvPr id="42" name="Connettore 2 41">
          <a:extLst>
            <a:ext uri="{FF2B5EF4-FFF2-40B4-BE49-F238E27FC236}">
              <a16:creationId xmlns:a16="http://schemas.microsoft.com/office/drawing/2014/main" id="{CFE0F3AC-FB4D-4465-BA1C-28FBA0798628}"/>
            </a:ext>
          </a:extLst>
        </xdr:cNvPr>
        <xdr:cNvCxnSpPr/>
      </xdr:nvCxnSpPr>
      <xdr:spPr>
        <a:xfrm flipH="1">
          <a:off x="26250900" y="31432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752475</xdr:colOff>
      <xdr:row>1</xdr:row>
      <xdr:rowOff>133350</xdr:rowOff>
    </xdr:from>
    <xdr:to>
      <xdr:col>26</xdr:col>
      <xdr:colOff>0</xdr:colOff>
      <xdr:row>1</xdr:row>
      <xdr:rowOff>133350</xdr:rowOff>
    </xdr:to>
    <xdr:cxnSp macro="">
      <xdr:nvCxnSpPr>
        <xdr:cNvPr id="43" name="Connettore 2 42">
          <a:extLst>
            <a:ext uri="{FF2B5EF4-FFF2-40B4-BE49-F238E27FC236}">
              <a16:creationId xmlns:a16="http://schemas.microsoft.com/office/drawing/2014/main" id="{76D3C78B-AAA5-4E38-B657-124AAB7837EA}"/>
            </a:ext>
          </a:extLst>
        </xdr:cNvPr>
        <xdr:cNvCxnSpPr/>
      </xdr:nvCxnSpPr>
      <xdr:spPr>
        <a:xfrm flipH="1">
          <a:off x="29584650" y="32385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733425</xdr:colOff>
      <xdr:row>1</xdr:row>
      <xdr:rowOff>104775</xdr:rowOff>
    </xdr:from>
    <xdr:to>
      <xdr:col>28</xdr:col>
      <xdr:colOff>1095375</xdr:colOff>
      <xdr:row>1</xdr:row>
      <xdr:rowOff>104775</xdr:rowOff>
    </xdr:to>
    <xdr:cxnSp macro="">
      <xdr:nvCxnSpPr>
        <xdr:cNvPr id="44" name="Connettore 2 43">
          <a:extLst>
            <a:ext uri="{FF2B5EF4-FFF2-40B4-BE49-F238E27FC236}">
              <a16:creationId xmlns:a16="http://schemas.microsoft.com/office/drawing/2014/main" id="{860EB36E-A2E0-43B8-B23D-A4921BB4A1A0}"/>
            </a:ext>
          </a:extLst>
        </xdr:cNvPr>
        <xdr:cNvCxnSpPr/>
      </xdr:nvCxnSpPr>
      <xdr:spPr>
        <a:xfrm flipH="1">
          <a:off x="32908875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752475</xdr:colOff>
      <xdr:row>1</xdr:row>
      <xdr:rowOff>133350</xdr:rowOff>
    </xdr:from>
    <xdr:to>
      <xdr:col>32</xdr:col>
      <xdr:colOff>0</xdr:colOff>
      <xdr:row>1</xdr:row>
      <xdr:rowOff>133350</xdr:rowOff>
    </xdr:to>
    <xdr:cxnSp macro="">
      <xdr:nvCxnSpPr>
        <xdr:cNvPr id="45" name="Connettore 2 44">
          <a:extLst>
            <a:ext uri="{FF2B5EF4-FFF2-40B4-BE49-F238E27FC236}">
              <a16:creationId xmlns:a16="http://schemas.microsoft.com/office/drawing/2014/main" id="{5C6200D9-B7F3-4D61-946D-80F907C70998}"/>
            </a:ext>
          </a:extLst>
        </xdr:cNvPr>
        <xdr:cNvCxnSpPr/>
      </xdr:nvCxnSpPr>
      <xdr:spPr>
        <a:xfrm flipH="1">
          <a:off x="36271200" y="32385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723900</xdr:colOff>
      <xdr:row>1</xdr:row>
      <xdr:rowOff>95250</xdr:rowOff>
    </xdr:from>
    <xdr:to>
      <xdr:col>34</xdr:col>
      <xdr:colOff>1085850</xdr:colOff>
      <xdr:row>1</xdr:row>
      <xdr:rowOff>95250</xdr:rowOff>
    </xdr:to>
    <xdr:cxnSp macro="">
      <xdr:nvCxnSpPr>
        <xdr:cNvPr id="46" name="Connettore 2 45">
          <a:extLst>
            <a:ext uri="{FF2B5EF4-FFF2-40B4-BE49-F238E27FC236}">
              <a16:creationId xmlns:a16="http://schemas.microsoft.com/office/drawing/2014/main" id="{14CF0E24-BD1C-48C4-BC6F-21FFE2D80404}"/>
            </a:ext>
          </a:extLst>
        </xdr:cNvPr>
        <xdr:cNvCxnSpPr/>
      </xdr:nvCxnSpPr>
      <xdr:spPr>
        <a:xfrm flipH="1">
          <a:off x="39585900" y="28575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2439CCDF-0BD7-4E5E-9F51-09FEE9EA321D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28D7AD08-493B-4D2F-BFAD-2247F0BC9E53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660753ED-8D34-4888-B75C-BF521C49D8C2}"/>
            </a:ext>
          </a:extLst>
        </xdr:cNvPr>
        <xdr:cNvCxnSpPr/>
      </xdr:nvCxnSpPr>
      <xdr:spPr>
        <a:xfrm>
          <a:off x="200025" y="4762500"/>
          <a:ext cx="0" cy="3143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6B2513B5-7B0B-47E5-8855-50DEC7A6E535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14D7EE94-6248-4826-BDC1-D2549872B20C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71487C87-CAE5-4BB1-9E2C-55AF9D7D4C2B}"/>
            </a:ext>
          </a:extLst>
        </xdr:cNvPr>
        <xdr:cNvCxnSpPr/>
      </xdr:nvCxnSpPr>
      <xdr:spPr>
        <a:xfrm>
          <a:off x="200025" y="4762500"/>
          <a:ext cx="0" cy="3143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43</xdr:row>
      <xdr:rowOff>142875</xdr:rowOff>
    </xdr:from>
    <xdr:to>
      <xdr:col>0</xdr:col>
      <xdr:colOff>209550</xdr:colOff>
      <xdr:row>45</xdr:row>
      <xdr:rowOff>57150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E817867D-7C4A-476F-A0D2-E9000A59F3B2}"/>
            </a:ext>
          </a:extLst>
        </xdr:cNvPr>
        <xdr:cNvCxnSpPr/>
      </xdr:nvCxnSpPr>
      <xdr:spPr>
        <a:xfrm flipV="1">
          <a:off x="209550" y="8334375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2343E942-8B9C-4B0B-B840-104F4EC91B72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09A3CA74-745E-45A1-8507-ACFD821FF665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39" name="Connettore 2 38">
          <a:extLst>
            <a:ext uri="{FF2B5EF4-FFF2-40B4-BE49-F238E27FC236}">
              <a16:creationId xmlns:a16="http://schemas.microsoft.com/office/drawing/2014/main" id="{FEEAAF70-08EF-4150-B529-D2AA9A081FD4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6AC0024E-60A0-4367-838E-3754F70E2C73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923925</xdr:colOff>
      <xdr:row>1</xdr:row>
      <xdr:rowOff>104775</xdr:rowOff>
    </xdr:from>
    <xdr:to>
      <xdr:col>9</xdr:col>
      <xdr:colOff>104775</xdr:colOff>
      <xdr:row>1</xdr:row>
      <xdr:rowOff>104775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62EFFD91-DF34-4FCE-80D6-A3FC7C4A7E4D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923925</xdr:colOff>
      <xdr:row>1</xdr:row>
      <xdr:rowOff>104775</xdr:rowOff>
    </xdr:from>
    <xdr:to>
      <xdr:col>9</xdr:col>
      <xdr:colOff>104775</xdr:colOff>
      <xdr:row>1</xdr:row>
      <xdr:rowOff>104775</xdr:rowOff>
    </xdr:to>
    <xdr:cxnSp macro="">
      <xdr:nvCxnSpPr>
        <xdr:cNvPr id="42" name="Connettore 2 41">
          <a:extLst>
            <a:ext uri="{FF2B5EF4-FFF2-40B4-BE49-F238E27FC236}">
              <a16:creationId xmlns:a16="http://schemas.microsoft.com/office/drawing/2014/main" id="{3B09572E-4064-40B7-9067-67E462031AD5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43" name="Connettore 2 42">
          <a:extLst>
            <a:ext uri="{FF2B5EF4-FFF2-40B4-BE49-F238E27FC236}">
              <a16:creationId xmlns:a16="http://schemas.microsoft.com/office/drawing/2014/main" id="{192A6069-4183-4D50-9FF5-15A40FF86DB2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44" name="Connettore 2 43">
          <a:extLst>
            <a:ext uri="{FF2B5EF4-FFF2-40B4-BE49-F238E27FC236}">
              <a16:creationId xmlns:a16="http://schemas.microsoft.com/office/drawing/2014/main" id="{E479E877-3252-43F8-962B-19AFD05310E7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45" name="Connettore 2 44">
          <a:extLst>
            <a:ext uri="{FF2B5EF4-FFF2-40B4-BE49-F238E27FC236}">
              <a16:creationId xmlns:a16="http://schemas.microsoft.com/office/drawing/2014/main" id="{6C7F3B13-10C1-4EFD-845A-8A666746751B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46" name="Connettore 2 45">
          <a:extLst>
            <a:ext uri="{FF2B5EF4-FFF2-40B4-BE49-F238E27FC236}">
              <a16:creationId xmlns:a16="http://schemas.microsoft.com/office/drawing/2014/main" id="{B98E5FC4-258A-4380-BC8C-03C1B0ED8783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104775</xdr:colOff>
      <xdr:row>1</xdr:row>
      <xdr:rowOff>104775</xdr:rowOff>
    </xdr:to>
    <xdr:cxnSp macro="">
      <xdr:nvCxnSpPr>
        <xdr:cNvPr id="47" name="Connettore 2 46">
          <a:extLst>
            <a:ext uri="{FF2B5EF4-FFF2-40B4-BE49-F238E27FC236}">
              <a16:creationId xmlns:a16="http://schemas.microsoft.com/office/drawing/2014/main" id="{30F5609F-32B1-43E4-872F-B8940654AB57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104775</xdr:colOff>
      <xdr:row>1</xdr:row>
      <xdr:rowOff>104775</xdr:rowOff>
    </xdr:to>
    <xdr:cxnSp macro="">
      <xdr:nvCxnSpPr>
        <xdr:cNvPr id="48" name="Connettore 2 47">
          <a:extLst>
            <a:ext uri="{FF2B5EF4-FFF2-40B4-BE49-F238E27FC236}">
              <a16:creationId xmlns:a16="http://schemas.microsoft.com/office/drawing/2014/main" id="{A7108F06-7D05-407B-BC98-92A7F888C81F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49" name="Connettore 2 48">
          <a:extLst>
            <a:ext uri="{FF2B5EF4-FFF2-40B4-BE49-F238E27FC236}">
              <a16:creationId xmlns:a16="http://schemas.microsoft.com/office/drawing/2014/main" id="{8A56AFF2-C460-4957-9976-BEDBC8509670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50" name="Connettore 2 49">
          <a:extLst>
            <a:ext uri="{FF2B5EF4-FFF2-40B4-BE49-F238E27FC236}">
              <a16:creationId xmlns:a16="http://schemas.microsoft.com/office/drawing/2014/main" id="{DAE876C5-1FA9-49BB-8316-2D92095C5DFB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51" name="Connettore 2 50">
          <a:extLst>
            <a:ext uri="{FF2B5EF4-FFF2-40B4-BE49-F238E27FC236}">
              <a16:creationId xmlns:a16="http://schemas.microsoft.com/office/drawing/2014/main" id="{DDEF6512-E168-4E21-BFF2-791EA192139A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52" name="Connettore 2 51">
          <a:extLst>
            <a:ext uri="{FF2B5EF4-FFF2-40B4-BE49-F238E27FC236}">
              <a16:creationId xmlns:a16="http://schemas.microsoft.com/office/drawing/2014/main" id="{F36B32DD-9CCC-45FD-BD3C-872C759A840A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104775</xdr:colOff>
      <xdr:row>1</xdr:row>
      <xdr:rowOff>104775</xdr:rowOff>
    </xdr:to>
    <xdr:cxnSp macro="">
      <xdr:nvCxnSpPr>
        <xdr:cNvPr id="53" name="Connettore 2 52">
          <a:extLst>
            <a:ext uri="{FF2B5EF4-FFF2-40B4-BE49-F238E27FC236}">
              <a16:creationId xmlns:a16="http://schemas.microsoft.com/office/drawing/2014/main" id="{AB3D8C60-34A4-4346-9F92-E1800EAF64A0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104775</xdr:colOff>
      <xdr:row>1</xdr:row>
      <xdr:rowOff>104775</xdr:rowOff>
    </xdr:to>
    <xdr:cxnSp macro="">
      <xdr:nvCxnSpPr>
        <xdr:cNvPr id="54" name="Connettore 2 53">
          <a:extLst>
            <a:ext uri="{FF2B5EF4-FFF2-40B4-BE49-F238E27FC236}">
              <a16:creationId xmlns:a16="http://schemas.microsoft.com/office/drawing/2014/main" id="{F1FAE13E-52A2-46AA-A7D2-2A5C47703BE6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55" name="Connettore 2 54">
          <a:extLst>
            <a:ext uri="{FF2B5EF4-FFF2-40B4-BE49-F238E27FC236}">
              <a16:creationId xmlns:a16="http://schemas.microsoft.com/office/drawing/2014/main" id="{4F764B02-DE44-4506-8FE5-9CCD42F488B0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56" name="Connettore 2 55">
          <a:extLst>
            <a:ext uri="{FF2B5EF4-FFF2-40B4-BE49-F238E27FC236}">
              <a16:creationId xmlns:a16="http://schemas.microsoft.com/office/drawing/2014/main" id="{C67CBC71-8491-4922-8591-E414343CB0C5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57" name="Connettore 2 56">
          <a:extLst>
            <a:ext uri="{FF2B5EF4-FFF2-40B4-BE49-F238E27FC236}">
              <a16:creationId xmlns:a16="http://schemas.microsoft.com/office/drawing/2014/main" id="{7E03EF1E-6600-442A-926F-4B8EC7D5E5EA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58" name="Connettore 2 57">
          <a:extLst>
            <a:ext uri="{FF2B5EF4-FFF2-40B4-BE49-F238E27FC236}">
              <a16:creationId xmlns:a16="http://schemas.microsoft.com/office/drawing/2014/main" id="{4E6F77FF-6512-439D-8C0C-231868F42DC1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923925</xdr:colOff>
      <xdr:row>1</xdr:row>
      <xdr:rowOff>104775</xdr:rowOff>
    </xdr:from>
    <xdr:to>
      <xdr:col>27</xdr:col>
      <xdr:colOff>104775</xdr:colOff>
      <xdr:row>1</xdr:row>
      <xdr:rowOff>104775</xdr:rowOff>
    </xdr:to>
    <xdr:cxnSp macro="">
      <xdr:nvCxnSpPr>
        <xdr:cNvPr id="59" name="Connettore 2 58">
          <a:extLst>
            <a:ext uri="{FF2B5EF4-FFF2-40B4-BE49-F238E27FC236}">
              <a16:creationId xmlns:a16="http://schemas.microsoft.com/office/drawing/2014/main" id="{4D14836B-52EA-4800-92C8-F9365D9B3C82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923925</xdr:colOff>
      <xdr:row>1</xdr:row>
      <xdr:rowOff>104775</xdr:rowOff>
    </xdr:from>
    <xdr:to>
      <xdr:col>27</xdr:col>
      <xdr:colOff>104775</xdr:colOff>
      <xdr:row>1</xdr:row>
      <xdr:rowOff>104775</xdr:rowOff>
    </xdr:to>
    <xdr:cxnSp macro="">
      <xdr:nvCxnSpPr>
        <xdr:cNvPr id="60" name="Connettore 2 59">
          <a:extLst>
            <a:ext uri="{FF2B5EF4-FFF2-40B4-BE49-F238E27FC236}">
              <a16:creationId xmlns:a16="http://schemas.microsoft.com/office/drawing/2014/main" id="{EA2B0A10-1D5C-44F9-A392-507621AF45CF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61" name="Connettore 2 60">
          <a:extLst>
            <a:ext uri="{FF2B5EF4-FFF2-40B4-BE49-F238E27FC236}">
              <a16:creationId xmlns:a16="http://schemas.microsoft.com/office/drawing/2014/main" id="{0E1CF7AB-1BB1-44F3-8579-EE7088AC220F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62" name="Connettore 2 61">
          <a:extLst>
            <a:ext uri="{FF2B5EF4-FFF2-40B4-BE49-F238E27FC236}">
              <a16:creationId xmlns:a16="http://schemas.microsoft.com/office/drawing/2014/main" id="{D0F23066-01DA-40C4-AD0C-16BDB578B300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63" name="Connettore 2 62">
          <a:extLst>
            <a:ext uri="{FF2B5EF4-FFF2-40B4-BE49-F238E27FC236}">
              <a16:creationId xmlns:a16="http://schemas.microsoft.com/office/drawing/2014/main" id="{44FF48BF-147F-40EB-AF68-5A00FF0F90A2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64" name="Connettore 2 63">
          <a:extLst>
            <a:ext uri="{FF2B5EF4-FFF2-40B4-BE49-F238E27FC236}">
              <a16:creationId xmlns:a16="http://schemas.microsoft.com/office/drawing/2014/main" id="{CDB30464-DAF0-4B4D-B4AE-9C6A42356E36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65" name="Connettore 2 64">
          <a:extLst>
            <a:ext uri="{FF2B5EF4-FFF2-40B4-BE49-F238E27FC236}">
              <a16:creationId xmlns:a16="http://schemas.microsoft.com/office/drawing/2014/main" id="{32622C0F-704E-4982-B438-618C4811AC7B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66" name="Connettore 2 65">
          <a:extLst>
            <a:ext uri="{FF2B5EF4-FFF2-40B4-BE49-F238E27FC236}">
              <a16:creationId xmlns:a16="http://schemas.microsoft.com/office/drawing/2014/main" id="{FF01B427-D981-4972-A516-6666766A095E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67" name="Connettore 2 66">
          <a:extLst>
            <a:ext uri="{FF2B5EF4-FFF2-40B4-BE49-F238E27FC236}">
              <a16:creationId xmlns:a16="http://schemas.microsoft.com/office/drawing/2014/main" id="{309EE45B-A28F-4BA2-8A7C-790E98651725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68" name="Connettore 2 67">
          <a:extLst>
            <a:ext uri="{FF2B5EF4-FFF2-40B4-BE49-F238E27FC236}">
              <a16:creationId xmlns:a16="http://schemas.microsoft.com/office/drawing/2014/main" id="{7244796B-284D-4F1D-BAE8-1A0A8E223F98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69" name="Connettore 2 68">
          <a:extLst>
            <a:ext uri="{FF2B5EF4-FFF2-40B4-BE49-F238E27FC236}">
              <a16:creationId xmlns:a16="http://schemas.microsoft.com/office/drawing/2014/main" id="{F2EA558F-51D6-4017-9E9C-A111D7213015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70" name="Connettore 2 69">
          <a:extLst>
            <a:ext uri="{FF2B5EF4-FFF2-40B4-BE49-F238E27FC236}">
              <a16:creationId xmlns:a16="http://schemas.microsoft.com/office/drawing/2014/main" id="{2A059696-273E-4E72-B0B4-6ED2DDB4706A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71" name="Connettore 2 70">
          <a:extLst>
            <a:ext uri="{FF2B5EF4-FFF2-40B4-BE49-F238E27FC236}">
              <a16:creationId xmlns:a16="http://schemas.microsoft.com/office/drawing/2014/main" id="{0C23D425-D1F1-4B18-AACB-FA987D0DADC6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72" name="Connettore 2 71">
          <a:extLst>
            <a:ext uri="{FF2B5EF4-FFF2-40B4-BE49-F238E27FC236}">
              <a16:creationId xmlns:a16="http://schemas.microsoft.com/office/drawing/2014/main" id="{5102170B-6F7F-41D5-8CEA-DA2F136D8C25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73" name="Connettore 2 72">
          <a:extLst>
            <a:ext uri="{FF2B5EF4-FFF2-40B4-BE49-F238E27FC236}">
              <a16:creationId xmlns:a16="http://schemas.microsoft.com/office/drawing/2014/main" id="{92157C15-D0F4-443B-8D2F-BF2F761FE378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74" name="Connettore 2 73">
          <a:extLst>
            <a:ext uri="{FF2B5EF4-FFF2-40B4-BE49-F238E27FC236}">
              <a16:creationId xmlns:a16="http://schemas.microsoft.com/office/drawing/2014/main" id="{7EB941B8-81AE-4A43-89F5-962937B183BF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75" name="Connettore 2 74">
          <a:extLst>
            <a:ext uri="{FF2B5EF4-FFF2-40B4-BE49-F238E27FC236}">
              <a16:creationId xmlns:a16="http://schemas.microsoft.com/office/drawing/2014/main" id="{DA281999-9DA9-46F9-BAF3-51135C0F5BF4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76" name="Connettore 2 75">
          <a:extLst>
            <a:ext uri="{FF2B5EF4-FFF2-40B4-BE49-F238E27FC236}">
              <a16:creationId xmlns:a16="http://schemas.microsoft.com/office/drawing/2014/main" id="{A6627C74-A3C9-4AC8-A487-CF61FA5A81CB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542925</xdr:colOff>
      <xdr:row>1</xdr:row>
      <xdr:rowOff>123825</xdr:rowOff>
    </xdr:from>
    <xdr:to>
      <xdr:col>42</xdr:col>
      <xdr:colOff>57150</xdr:colOff>
      <xdr:row>1</xdr:row>
      <xdr:rowOff>133350</xdr:rowOff>
    </xdr:to>
    <xdr:cxnSp macro="">
      <xdr:nvCxnSpPr>
        <xdr:cNvPr id="82" name="Connettore 2 81">
          <a:extLst>
            <a:ext uri="{FF2B5EF4-FFF2-40B4-BE49-F238E27FC236}">
              <a16:creationId xmlns:a16="http://schemas.microsoft.com/office/drawing/2014/main" id="{1ADE263F-A91E-45C9-93B5-7694C033EA68}"/>
            </a:ext>
          </a:extLst>
        </xdr:cNvPr>
        <xdr:cNvCxnSpPr/>
      </xdr:nvCxnSpPr>
      <xdr:spPr>
        <a:xfrm flipH="1" flipV="1">
          <a:off x="45519975" y="314325"/>
          <a:ext cx="11811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</xdr:row>
      <xdr:rowOff>133350</xdr:rowOff>
    </xdr:from>
    <xdr:to>
      <xdr:col>5</xdr:col>
      <xdr:colOff>28575</xdr:colOff>
      <xdr:row>1</xdr:row>
      <xdr:rowOff>133350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D6DFAAF2-8BAE-4C9A-94CC-4AB82792840C}"/>
            </a:ext>
          </a:extLst>
        </xdr:cNvPr>
        <xdr:cNvCxnSpPr/>
      </xdr:nvCxnSpPr>
      <xdr:spPr>
        <a:xfrm flipH="1">
          <a:off x="6210300" y="32385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762000</xdr:colOff>
      <xdr:row>1</xdr:row>
      <xdr:rowOff>104775</xdr:rowOff>
    </xdr:from>
    <xdr:to>
      <xdr:col>8</xdr:col>
      <xdr:colOff>9525</xdr:colOff>
      <xdr:row>1</xdr:row>
      <xdr:rowOff>104775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4D7092B8-3F23-4584-9362-63DDC8966E41}"/>
            </a:ext>
          </a:extLst>
        </xdr:cNvPr>
        <xdr:cNvCxnSpPr/>
      </xdr:nvCxnSpPr>
      <xdr:spPr>
        <a:xfrm flipH="1">
          <a:off x="9534525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1</xdr:row>
      <xdr:rowOff>104775</xdr:rowOff>
    </xdr:from>
    <xdr:to>
      <xdr:col>11</xdr:col>
      <xdr:colOff>9525</xdr:colOff>
      <xdr:row>1</xdr:row>
      <xdr:rowOff>104775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6A033673-22A1-466F-9AC7-646242E874FB}"/>
            </a:ext>
          </a:extLst>
        </xdr:cNvPr>
        <xdr:cNvCxnSpPr/>
      </xdr:nvCxnSpPr>
      <xdr:spPr>
        <a:xfrm flipH="1">
          <a:off x="12877800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771525</xdr:colOff>
      <xdr:row>1</xdr:row>
      <xdr:rowOff>95250</xdr:rowOff>
    </xdr:from>
    <xdr:to>
      <xdr:col>14</xdr:col>
      <xdr:colOff>19050</xdr:colOff>
      <xdr:row>1</xdr:row>
      <xdr:rowOff>95250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F5D63792-4E56-40EE-97EE-EDA4472BCEBC}"/>
            </a:ext>
          </a:extLst>
        </xdr:cNvPr>
        <xdr:cNvCxnSpPr/>
      </xdr:nvCxnSpPr>
      <xdr:spPr>
        <a:xfrm flipH="1">
          <a:off x="16230600" y="28575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800100</xdr:colOff>
      <xdr:row>1</xdr:row>
      <xdr:rowOff>114300</xdr:rowOff>
    </xdr:from>
    <xdr:to>
      <xdr:col>17</xdr:col>
      <xdr:colOff>47625</xdr:colOff>
      <xdr:row>1</xdr:row>
      <xdr:rowOff>114300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36C6C99F-81A2-45A9-AF99-BCE926740C7C}"/>
            </a:ext>
          </a:extLst>
        </xdr:cNvPr>
        <xdr:cNvCxnSpPr/>
      </xdr:nvCxnSpPr>
      <xdr:spPr>
        <a:xfrm flipH="1">
          <a:off x="19602450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800100</xdr:colOff>
      <xdr:row>1</xdr:row>
      <xdr:rowOff>114300</xdr:rowOff>
    </xdr:from>
    <xdr:to>
      <xdr:col>20</xdr:col>
      <xdr:colOff>47625</xdr:colOff>
      <xdr:row>1</xdr:row>
      <xdr:rowOff>114300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ECBBBC14-864B-4F7A-847F-FD5CE334B545}"/>
            </a:ext>
          </a:extLst>
        </xdr:cNvPr>
        <xdr:cNvCxnSpPr/>
      </xdr:nvCxnSpPr>
      <xdr:spPr>
        <a:xfrm flipH="1">
          <a:off x="22945725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752475</xdr:colOff>
      <xdr:row>1</xdr:row>
      <xdr:rowOff>104775</xdr:rowOff>
    </xdr:from>
    <xdr:to>
      <xdr:col>23</xdr:col>
      <xdr:colOff>0</xdr:colOff>
      <xdr:row>1</xdr:row>
      <xdr:rowOff>104775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B3B1D070-CC88-4ABB-8B85-E24145D3261D}"/>
            </a:ext>
          </a:extLst>
        </xdr:cNvPr>
        <xdr:cNvCxnSpPr/>
      </xdr:nvCxnSpPr>
      <xdr:spPr>
        <a:xfrm flipH="1">
          <a:off x="26241375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800100</xdr:colOff>
      <xdr:row>1</xdr:row>
      <xdr:rowOff>114300</xdr:rowOff>
    </xdr:from>
    <xdr:to>
      <xdr:col>26</xdr:col>
      <xdr:colOff>47625</xdr:colOff>
      <xdr:row>1</xdr:row>
      <xdr:rowOff>114300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EF5494D9-1B42-4332-A064-C5B9ABB2B826}"/>
            </a:ext>
          </a:extLst>
        </xdr:cNvPr>
        <xdr:cNvCxnSpPr/>
      </xdr:nvCxnSpPr>
      <xdr:spPr>
        <a:xfrm flipH="1">
          <a:off x="29632275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790575</xdr:colOff>
      <xdr:row>1</xdr:row>
      <xdr:rowOff>104775</xdr:rowOff>
    </xdr:from>
    <xdr:to>
      <xdr:col>29</xdr:col>
      <xdr:colOff>38100</xdr:colOff>
      <xdr:row>1</xdr:row>
      <xdr:rowOff>104775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A19BFFA6-729A-4784-9405-7C35B7DC9CE4}"/>
            </a:ext>
          </a:extLst>
        </xdr:cNvPr>
        <xdr:cNvCxnSpPr/>
      </xdr:nvCxnSpPr>
      <xdr:spPr>
        <a:xfrm flipH="1">
          <a:off x="32966025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771525</xdr:colOff>
      <xdr:row>1</xdr:row>
      <xdr:rowOff>114300</xdr:rowOff>
    </xdr:from>
    <xdr:to>
      <xdr:col>32</xdr:col>
      <xdr:colOff>19050</xdr:colOff>
      <xdr:row>1</xdr:row>
      <xdr:rowOff>114300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E34D1B72-20C5-46D8-B600-7C704FFFDD00}"/>
            </a:ext>
          </a:extLst>
        </xdr:cNvPr>
        <xdr:cNvCxnSpPr/>
      </xdr:nvCxnSpPr>
      <xdr:spPr>
        <a:xfrm flipH="1">
          <a:off x="36290250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809625</xdr:colOff>
      <xdr:row>1</xdr:row>
      <xdr:rowOff>85725</xdr:rowOff>
    </xdr:from>
    <xdr:to>
      <xdr:col>35</xdr:col>
      <xdr:colOff>57150</xdr:colOff>
      <xdr:row>1</xdr:row>
      <xdr:rowOff>85725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8640D595-4173-4CA3-B061-02E613986AB4}"/>
            </a:ext>
          </a:extLst>
        </xdr:cNvPr>
        <xdr:cNvCxnSpPr/>
      </xdr:nvCxnSpPr>
      <xdr:spPr>
        <a:xfrm flipH="1">
          <a:off x="39671625" y="27622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7A309A7B-A912-4F38-8B70-3567F52C6ECF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31A9C9F9-2617-454F-B7E2-A3FB69DC259A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70224C64-327A-49D0-AC17-3B6654A35221}"/>
            </a:ext>
          </a:extLst>
        </xdr:cNvPr>
        <xdr:cNvCxnSpPr/>
      </xdr:nvCxnSpPr>
      <xdr:spPr>
        <a:xfrm>
          <a:off x="200025" y="4762500"/>
          <a:ext cx="0" cy="3143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0F126058-D747-4237-801C-AD810C059005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20</xdr:row>
      <xdr:rowOff>104775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795CE922-6A60-4E75-8473-CF4B767639DA}"/>
            </a:ext>
          </a:extLst>
        </xdr:cNvPr>
        <xdr:cNvCxnSpPr/>
      </xdr:nvCxnSpPr>
      <xdr:spPr>
        <a:xfrm flipV="1">
          <a:off x="200025" y="3619500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25</xdr:row>
      <xdr:rowOff>0</xdr:rowOff>
    </xdr:from>
    <xdr:to>
      <xdr:col>0</xdr:col>
      <xdr:colOff>200025</xdr:colOff>
      <xdr:row>26</xdr:row>
      <xdr:rowOff>123825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8E6E411D-6355-45C5-A515-95C6576F10CA}"/>
            </a:ext>
          </a:extLst>
        </xdr:cNvPr>
        <xdr:cNvCxnSpPr/>
      </xdr:nvCxnSpPr>
      <xdr:spPr>
        <a:xfrm>
          <a:off x="200025" y="4762500"/>
          <a:ext cx="0" cy="3143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43</xdr:row>
      <xdr:rowOff>142875</xdr:rowOff>
    </xdr:from>
    <xdr:to>
      <xdr:col>0</xdr:col>
      <xdr:colOff>209550</xdr:colOff>
      <xdr:row>45</xdr:row>
      <xdr:rowOff>57150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EFB3861-2876-46EF-A76B-6ABA05A3A764}"/>
            </a:ext>
          </a:extLst>
        </xdr:cNvPr>
        <xdr:cNvCxnSpPr/>
      </xdr:nvCxnSpPr>
      <xdr:spPr>
        <a:xfrm flipV="1">
          <a:off x="209550" y="8334375"/>
          <a:ext cx="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1FB9D3FA-C05E-48DC-82CE-B938AA7CE954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8C2EA467-2218-41A3-91B2-7E1081CEA733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1E8EC750-1342-4FDE-8E7A-86394656C194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1</xdr:row>
      <xdr:rowOff>104775</xdr:rowOff>
    </xdr:from>
    <xdr:to>
      <xdr:col>6</xdr:col>
      <xdr:colOff>104775</xdr:colOff>
      <xdr:row>1</xdr:row>
      <xdr:rowOff>104775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19F889DC-84D3-47A7-8772-9A410F53B232}"/>
            </a:ext>
          </a:extLst>
        </xdr:cNvPr>
        <xdr:cNvCxnSpPr/>
      </xdr:nvCxnSpPr>
      <xdr:spPr>
        <a:xfrm>
          <a:off x="74676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923925</xdr:colOff>
      <xdr:row>1</xdr:row>
      <xdr:rowOff>104775</xdr:rowOff>
    </xdr:from>
    <xdr:to>
      <xdr:col>9</xdr:col>
      <xdr:colOff>104775</xdr:colOff>
      <xdr:row>1</xdr:row>
      <xdr:rowOff>104775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4054CABD-D69F-43E6-AFA6-3F6DEC733609}"/>
            </a:ext>
          </a:extLst>
        </xdr:cNvPr>
        <xdr:cNvCxnSpPr/>
      </xdr:nvCxnSpPr>
      <xdr:spPr>
        <a:xfrm>
          <a:off x="108108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923925</xdr:colOff>
      <xdr:row>1</xdr:row>
      <xdr:rowOff>104775</xdr:rowOff>
    </xdr:from>
    <xdr:to>
      <xdr:col>9</xdr:col>
      <xdr:colOff>104775</xdr:colOff>
      <xdr:row>1</xdr:row>
      <xdr:rowOff>104775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87402300-86EE-4E26-8DB7-8D3EBE07D9B7}"/>
            </a:ext>
          </a:extLst>
        </xdr:cNvPr>
        <xdr:cNvCxnSpPr/>
      </xdr:nvCxnSpPr>
      <xdr:spPr>
        <a:xfrm>
          <a:off x="108108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A184CEE4-4E60-401B-8550-19E9EF4E5565}"/>
            </a:ext>
          </a:extLst>
        </xdr:cNvPr>
        <xdr:cNvCxnSpPr/>
      </xdr:nvCxnSpPr>
      <xdr:spPr>
        <a:xfrm>
          <a:off x="141541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51F43D1F-0A55-42C8-9112-9953D0AF3C01}"/>
            </a:ext>
          </a:extLst>
        </xdr:cNvPr>
        <xdr:cNvCxnSpPr/>
      </xdr:nvCxnSpPr>
      <xdr:spPr>
        <a:xfrm>
          <a:off x="141541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4A2D3B4A-F2BC-468D-B53D-014FFF4F6C87}"/>
            </a:ext>
          </a:extLst>
        </xdr:cNvPr>
        <xdr:cNvCxnSpPr/>
      </xdr:nvCxnSpPr>
      <xdr:spPr>
        <a:xfrm>
          <a:off x="141541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923925</xdr:colOff>
      <xdr:row>1</xdr:row>
      <xdr:rowOff>104775</xdr:rowOff>
    </xdr:from>
    <xdr:to>
      <xdr:col>12</xdr:col>
      <xdr:colOff>104775</xdr:colOff>
      <xdr:row>1</xdr:row>
      <xdr:rowOff>104775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4BE7E783-DDAA-48E6-9C71-0660A3380D17}"/>
            </a:ext>
          </a:extLst>
        </xdr:cNvPr>
        <xdr:cNvCxnSpPr/>
      </xdr:nvCxnSpPr>
      <xdr:spPr>
        <a:xfrm>
          <a:off x="141541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104775</xdr:colOff>
      <xdr:row>1</xdr:row>
      <xdr:rowOff>104775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0B4F579E-1742-450A-AF99-BF02BE42BC86}"/>
            </a:ext>
          </a:extLst>
        </xdr:cNvPr>
        <xdr:cNvCxnSpPr/>
      </xdr:nvCxnSpPr>
      <xdr:spPr>
        <a:xfrm>
          <a:off x="174974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923925</xdr:colOff>
      <xdr:row>1</xdr:row>
      <xdr:rowOff>104775</xdr:rowOff>
    </xdr:from>
    <xdr:to>
      <xdr:col>15</xdr:col>
      <xdr:colOff>104775</xdr:colOff>
      <xdr:row>1</xdr:row>
      <xdr:rowOff>104775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97573750-2CA0-49E4-8948-5CA02BC7E17A}"/>
            </a:ext>
          </a:extLst>
        </xdr:cNvPr>
        <xdr:cNvCxnSpPr/>
      </xdr:nvCxnSpPr>
      <xdr:spPr>
        <a:xfrm>
          <a:off x="174974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D043A8F6-0528-4A34-9C21-6697AB2DE318}"/>
            </a:ext>
          </a:extLst>
        </xdr:cNvPr>
        <xdr:cNvCxnSpPr/>
      </xdr:nvCxnSpPr>
      <xdr:spPr>
        <a:xfrm>
          <a:off x="208407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74D1D38D-C1EB-459A-A1EF-EEF6CE78D20C}"/>
            </a:ext>
          </a:extLst>
        </xdr:cNvPr>
        <xdr:cNvCxnSpPr/>
      </xdr:nvCxnSpPr>
      <xdr:spPr>
        <a:xfrm>
          <a:off x="208407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1C4D7BE4-0B20-4FBB-9970-FD2A61718BD3}"/>
            </a:ext>
          </a:extLst>
        </xdr:cNvPr>
        <xdr:cNvCxnSpPr/>
      </xdr:nvCxnSpPr>
      <xdr:spPr>
        <a:xfrm>
          <a:off x="208407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923925</xdr:colOff>
      <xdr:row>1</xdr:row>
      <xdr:rowOff>104775</xdr:rowOff>
    </xdr:from>
    <xdr:to>
      <xdr:col>18</xdr:col>
      <xdr:colOff>104775</xdr:colOff>
      <xdr:row>1</xdr:row>
      <xdr:rowOff>104775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F5E2F68B-862E-4636-A19F-1FC8B0AA6618}"/>
            </a:ext>
          </a:extLst>
        </xdr:cNvPr>
        <xdr:cNvCxnSpPr/>
      </xdr:nvCxnSpPr>
      <xdr:spPr>
        <a:xfrm>
          <a:off x="208407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104775</xdr:colOff>
      <xdr:row>1</xdr:row>
      <xdr:rowOff>104775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E4524011-D5C7-4F17-AD31-6F9855550737}"/>
            </a:ext>
          </a:extLst>
        </xdr:cNvPr>
        <xdr:cNvCxnSpPr/>
      </xdr:nvCxnSpPr>
      <xdr:spPr>
        <a:xfrm>
          <a:off x="241839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923925</xdr:colOff>
      <xdr:row>1</xdr:row>
      <xdr:rowOff>104775</xdr:rowOff>
    </xdr:from>
    <xdr:to>
      <xdr:col>21</xdr:col>
      <xdr:colOff>104775</xdr:colOff>
      <xdr:row>1</xdr:row>
      <xdr:rowOff>104775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FCBBF81C-B13A-4E18-B534-85943A2E53C7}"/>
            </a:ext>
          </a:extLst>
        </xdr:cNvPr>
        <xdr:cNvCxnSpPr/>
      </xdr:nvCxnSpPr>
      <xdr:spPr>
        <a:xfrm>
          <a:off x="241839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27" name="Connettore 2 26">
          <a:extLst>
            <a:ext uri="{FF2B5EF4-FFF2-40B4-BE49-F238E27FC236}">
              <a16:creationId xmlns:a16="http://schemas.microsoft.com/office/drawing/2014/main" id="{810EAAE4-979E-479D-B9A7-F997D9BC90F1}"/>
            </a:ext>
          </a:extLst>
        </xdr:cNvPr>
        <xdr:cNvCxnSpPr/>
      </xdr:nvCxnSpPr>
      <xdr:spPr>
        <a:xfrm>
          <a:off x="275272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28" name="Connettore 2 27">
          <a:extLst>
            <a:ext uri="{FF2B5EF4-FFF2-40B4-BE49-F238E27FC236}">
              <a16:creationId xmlns:a16="http://schemas.microsoft.com/office/drawing/2014/main" id="{4A93E966-E802-4412-B884-F0E8A197214C}"/>
            </a:ext>
          </a:extLst>
        </xdr:cNvPr>
        <xdr:cNvCxnSpPr/>
      </xdr:nvCxnSpPr>
      <xdr:spPr>
        <a:xfrm>
          <a:off x="275272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29" name="Connettore 2 28">
          <a:extLst>
            <a:ext uri="{FF2B5EF4-FFF2-40B4-BE49-F238E27FC236}">
              <a16:creationId xmlns:a16="http://schemas.microsoft.com/office/drawing/2014/main" id="{BB9E1EF9-D3D5-41C8-94D6-B1A2EA996B5D}"/>
            </a:ext>
          </a:extLst>
        </xdr:cNvPr>
        <xdr:cNvCxnSpPr/>
      </xdr:nvCxnSpPr>
      <xdr:spPr>
        <a:xfrm>
          <a:off x="275272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923925</xdr:colOff>
      <xdr:row>1</xdr:row>
      <xdr:rowOff>104775</xdr:rowOff>
    </xdr:from>
    <xdr:to>
      <xdr:col>24</xdr:col>
      <xdr:colOff>104775</xdr:colOff>
      <xdr:row>1</xdr:row>
      <xdr:rowOff>104775</xdr:rowOff>
    </xdr:to>
    <xdr:cxnSp macro="">
      <xdr:nvCxnSpPr>
        <xdr:cNvPr id="30" name="Connettore 2 29">
          <a:extLst>
            <a:ext uri="{FF2B5EF4-FFF2-40B4-BE49-F238E27FC236}">
              <a16:creationId xmlns:a16="http://schemas.microsoft.com/office/drawing/2014/main" id="{DC23B9A2-8979-45F1-9773-7B6C47EABA5A}"/>
            </a:ext>
          </a:extLst>
        </xdr:cNvPr>
        <xdr:cNvCxnSpPr/>
      </xdr:nvCxnSpPr>
      <xdr:spPr>
        <a:xfrm>
          <a:off x="275272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923925</xdr:colOff>
      <xdr:row>1</xdr:row>
      <xdr:rowOff>104775</xdr:rowOff>
    </xdr:from>
    <xdr:to>
      <xdr:col>27</xdr:col>
      <xdr:colOff>104775</xdr:colOff>
      <xdr:row>1</xdr:row>
      <xdr:rowOff>104775</xdr:rowOff>
    </xdr:to>
    <xdr:cxnSp macro="">
      <xdr:nvCxnSpPr>
        <xdr:cNvPr id="31" name="Connettore 2 30">
          <a:extLst>
            <a:ext uri="{FF2B5EF4-FFF2-40B4-BE49-F238E27FC236}">
              <a16:creationId xmlns:a16="http://schemas.microsoft.com/office/drawing/2014/main" id="{622CD954-99B4-4B1D-8822-85A3818DE782}"/>
            </a:ext>
          </a:extLst>
        </xdr:cNvPr>
        <xdr:cNvCxnSpPr/>
      </xdr:nvCxnSpPr>
      <xdr:spPr>
        <a:xfrm>
          <a:off x="308705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923925</xdr:colOff>
      <xdr:row>1</xdr:row>
      <xdr:rowOff>104775</xdr:rowOff>
    </xdr:from>
    <xdr:to>
      <xdr:col>27</xdr:col>
      <xdr:colOff>104775</xdr:colOff>
      <xdr:row>1</xdr:row>
      <xdr:rowOff>104775</xdr:rowOff>
    </xdr:to>
    <xdr:cxnSp macro="">
      <xdr:nvCxnSpPr>
        <xdr:cNvPr id="32" name="Connettore 2 31">
          <a:extLst>
            <a:ext uri="{FF2B5EF4-FFF2-40B4-BE49-F238E27FC236}">
              <a16:creationId xmlns:a16="http://schemas.microsoft.com/office/drawing/2014/main" id="{B3B8F439-83D5-4071-ACD4-562920176EF9}"/>
            </a:ext>
          </a:extLst>
        </xdr:cNvPr>
        <xdr:cNvCxnSpPr/>
      </xdr:nvCxnSpPr>
      <xdr:spPr>
        <a:xfrm>
          <a:off x="308705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3E690E7C-0AE6-4100-A86D-0A58A464D36A}"/>
            </a:ext>
          </a:extLst>
        </xdr:cNvPr>
        <xdr:cNvCxnSpPr/>
      </xdr:nvCxnSpPr>
      <xdr:spPr>
        <a:xfrm>
          <a:off x="342138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34" name="Connettore 2 33">
          <a:extLst>
            <a:ext uri="{FF2B5EF4-FFF2-40B4-BE49-F238E27FC236}">
              <a16:creationId xmlns:a16="http://schemas.microsoft.com/office/drawing/2014/main" id="{9665311B-FDD3-4155-9812-7BDFF70C5F37}"/>
            </a:ext>
          </a:extLst>
        </xdr:cNvPr>
        <xdr:cNvCxnSpPr/>
      </xdr:nvCxnSpPr>
      <xdr:spPr>
        <a:xfrm>
          <a:off x="342138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35" name="Connettore 2 34">
          <a:extLst>
            <a:ext uri="{FF2B5EF4-FFF2-40B4-BE49-F238E27FC236}">
              <a16:creationId xmlns:a16="http://schemas.microsoft.com/office/drawing/2014/main" id="{475F9F35-B2E3-4427-AA5E-4AF438443726}"/>
            </a:ext>
          </a:extLst>
        </xdr:cNvPr>
        <xdr:cNvCxnSpPr/>
      </xdr:nvCxnSpPr>
      <xdr:spPr>
        <a:xfrm>
          <a:off x="342138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923925</xdr:colOff>
      <xdr:row>1</xdr:row>
      <xdr:rowOff>104775</xdr:rowOff>
    </xdr:from>
    <xdr:to>
      <xdr:col>30</xdr:col>
      <xdr:colOff>104775</xdr:colOff>
      <xdr:row>1</xdr:row>
      <xdr:rowOff>104775</xdr:rowOff>
    </xdr:to>
    <xdr:cxnSp macro="">
      <xdr:nvCxnSpPr>
        <xdr:cNvPr id="36" name="Connettore 2 35">
          <a:extLst>
            <a:ext uri="{FF2B5EF4-FFF2-40B4-BE49-F238E27FC236}">
              <a16:creationId xmlns:a16="http://schemas.microsoft.com/office/drawing/2014/main" id="{07BCA2CD-1FB9-4926-94ED-1A5ECC56D2A3}"/>
            </a:ext>
          </a:extLst>
        </xdr:cNvPr>
        <xdr:cNvCxnSpPr/>
      </xdr:nvCxnSpPr>
      <xdr:spPr>
        <a:xfrm>
          <a:off x="342138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68031724-D118-4D0D-9554-0F27795F427D}"/>
            </a:ext>
          </a:extLst>
        </xdr:cNvPr>
        <xdr:cNvCxnSpPr/>
      </xdr:nvCxnSpPr>
      <xdr:spPr>
        <a:xfrm>
          <a:off x="375570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648048E8-1243-499E-B3CB-968AF79BAFFD}"/>
            </a:ext>
          </a:extLst>
        </xdr:cNvPr>
        <xdr:cNvCxnSpPr/>
      </xdr:nvCxnSpPr>
      <xdr:spPr>
        <a:xfrm>
          <a:off x="375570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39" name="Connettore 2 38">
          <a:extLst>
            <a:ext uri="{FF2B5EF4-FFF2-40B4-BE49-F238E27FC236}">
              <a16:creationId xmlns:a16="http://schemas.microsoft.com/office/drawing/2014/main" id="{8C8742C8-0CCF-4C09-905C-CF0D271966C9}"/>
            </a:ext>
          </a:extLst>
        </xdr:cNvPr>
        <xdr:cNvCxnSpPr/>
      </xdr:nvCxnSpPr>
      <xdr:spPr>
        <a:xfrm>
          <a:off x="409003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DFBA4C06-8BFA-4F51-8095-9913BBE74097}"/>
            </a:ext>
          </a:extLst>
        </xdr:cNvPr>
        <xdr:cNvCxnSpPr/>
      </xdr:nvCxnSpPr>
      <xdr:spPr>
        <a:xfrm>
          <a:off x="409003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39BE260D-7224-43FC-8AA8-DE265ADB5990}"/>
            </a:ext>
          </a:extLst>
        </xdr:cNvPr>
        <xdr:cNvCxnSpPr/>
      </xdr:nvCxnSpPr>
      <xdr:spPr>
        <a:xfrm>
          <a:off x="409003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42" name="Connettore 2 41">
          <a:extLst>
            <a:ext uri="{FF2B5EF4-FFF2-40B4-BE49-F238E27FC236}">
              <a16:creationId xmlns:a16="http://schemas.microsoft.com/office/drawing/2014/main" id="{49813B5F-2D4F-4D56-945A-48594BE8D31B}"/>
            </a:ext>
          </a:extLst>
        </xdr:cNvPr>
        <xdr:cNvCxnSpPr/>
      </xdr:nvCxnSpPr>
      <xdr:spPr>
        <a:xfrm>
          <a:off x="409003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43" name="Connettore 2 42">
          <a:extLst>
            <a:ext uri="{FF2B5EF4-FFF2-40B4-BE49-F238E27FC236}">
              <a16:creationId xmlns:a16="http://schemas.microsoft.com/office/drawing/2014/main" id="{21809F55-A776-4E69-927F-4B3981FE6D3B}"/>
            </a:ext>
          </a:extLst>
        </xdr:cNvPr>
        <xdr:cNvCxnSpPr/>
      </xdr:nvCxnSpPr>
      <xdr:spPr>
        <a:xfrm>
          <a:off x="375570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923925</xdr:colOff>
      <xdr:row>1</xdr:row>
      <xdr:rowOff>104775</xdr:rowOff>
    </xdr:from>
    <xdr:to>
      <xdr:col>33</xdr:col>
      <xdr:colOff>104775</xdr:colOff>
      <xdr:row>1</xdr:row>
      <xdr:rowOff>104775</xdr:rowOff>
    </xdr:to>
    <xdr:cxnSp macro="">
      <xdr:nvCxnSpPr>
        <xdr:cNvPr id="44" name="Connettore 2 43">
          <a:extLst>
            <a:ext uri="{FF2B5EF4-FFF2-40B4-BE49-F238E27FC236}">
              <a16:creationId xmlns:a16="http://schemas.microsoft.com/office/drawing/2014/main" id="{CAF982CC-DA02-48A8-A2A7-3B065B95E904}"/>
            </a:ext>
          </a:extLst>
        </xdr:cNvPr>
        <xdr:cNvCxnSpPr/>
      </xdr:nvCxnSpPr>
      <xdr:spPr>
        <a:xfrm>
          <a:off x="375570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45" name="Connettore 2 44">
          <a:extLst>
            <a:ext uri="{FF2B5EF4-FFF2-40B4-BE49-F238E27FC236}">
              <a16:creationId xmlns:a16="http://schemas.microsoft.com/office/drawing/2014/main" id="{E403D3DB-A789-4D38-B8A9-80207B5F6ECB}"/>
            </a:ext>
          </a:extLst>
        </xdr:cNvPr>
        <xdr:cNvCxnSpPr/>
      </xdr:nvCxnSpPr>
      <xdr:spPr>
        <a:xfrm>
          <a:off x="409003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46" name="Connettore 2 45">
          <a:extLst>
            <a:ext uri="{FF2B5EF4-FFF2-40B4-BE49-F238E27FC236}">
              <a16:creationId xmlns:a16="http://schemas.microsoft.com/office/drawing/2014/main" id="{938F862B-B988-4ED2-BFB3-85D175C2E8B6}"/>
            </a:ext>
          </a:extLst>
        </xdr:cNvPr>
        <xdr:cNvCxnSpPr/>
      </xdr:nvCxnSpPr>
      <xdr:spPr>
        <a:xfrm>
          <a:off x="409003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47" name="Connettore 2 46">
          <a:extLst>
            <a:ext uri="{FF2B5EF4-FFF2-40B4-BE49-F238E27FC236}">
              <a16:creationId xmlns:a16="http://schemas.microsoft.com/office/drawing/2014/main" id="{3E69EDFC-E380-42EC-B2EC-B6FFB8E5FA4E}"/>
            </a:ext>
          </a:extLst>
        </xdr:cNvPr>
        <xdr:cNvCxnSpPr/>
      </xdr:nvCxnSpPr>
      <xdr:spPr>
        <a:xfrm>
          <a:off x="409003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923925</xdr:colOff>
      <xdr:row>1</xdr:row>
      <xdr:rowOff>104775</xdr:rowOff>
    </xdr:from>
    <xdr:to>
      <xdr:col>36</xdr:col>
      <xdr:colOff>104775</xdr:colOff>
      <xdr:row>1</xdr:row>
      <xdr:rowOff>104775</xdr:rowOff>
    </xdr:to>
    <xdr:cxnSp macro="">
      <xdr:nvCxnSpPr>
        <xdr:cNvPr id="48" name="Connettore 2 47">
          <a:extLst>
            <a:ext uri="{FF2B5EF4-FFF2-40B4-BE49-F238E27FC236}">
              <a16:creationId xmlns:a16="http://schemas.microsoft.com/office/drawing/2014/main" id="{E356EB6E-D5BC-417C-8ED8-41775A7333B8}"/>
            </a:ext>
          </a:extLst>
        </xdr:cNvPr>
        <xdr:cNvCxnSpPr/>
      </xdr:nvCxnSpPr>
      <xdr:spPr>
        <a:xfrm>
          <a:off x="409003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676275</xdr:colOff>
      <xdr:row>1</xdr:row>
      <xdr:rowOff>123825</xdr:rowOff>
    </xdr:from>
    <xdr:to>
      <xdr:col>41</xdr:col>
      <xdr:colOff>504825</xdr:colOff>
      <xdr:row>1</xdr:row>
      <xdr:rowOff>133350</xdr:rowOff>
    </xdr:to>
    <xdr:cxnSp macro="">
      <xdr:nvCxnSpPr>
        <xdr:cNvPr id="49" name="Connettore 2 48">
          <a:extLst>
            <a:ext uri="{FF2B5EF4-FFF2-40B4-BE49-F238E27FC236}">
              <a16:creationId xmlns:a16="http://schemas.microsoft.com/office/drawing/2014/main" id="{C1B32D49-7C23-4B95-B3C0-552458CADFD1}"/>
            </a:ext>
          </a:extLst>
        </xdr:cNvPr>
        <xdr:cNvCxnSpPr/>
      </xdr:nvCxnSpPr>
      <xdr:spPr>
        <a:xfrm flipH="1" flipV="1">
          <a:off x="45729525" y="314325"/>
          <a:ext cx="9429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771525</xdr:colOff>
      <xdr:row>1</xdr:row>
      <xdr:rowOff>114300</xdr:rowOff>
    </xdr:from>
    <xdr:to>
      <xdr:col>5</xdr:col>
      <xdr:colOff>19050</xdr:colOff>
      <xdr:row>1</xdr:row>
      <xdr:rowOff>114300</xdr:rowOff>
    </xdr:to>
    <xdr:cxnSp macro="">
      <xdr:nvCxnSpPr>
        <xdr:cNvPr id="50" name="Connettore 2 49">
          <a:extLst>
            <a:ext uri="{FF2B5EF4-FFF2-40B4-BE49-F238E27FC236}">
              <a16:creationId xmlns:a16="http://schemas.microsoft.com/office/drawing/2014/main" id="{627D1067-91AC-4CA1-8750-D74C2494358B}"/>
            </a:ext>
          </a:extLst>
        </xdr:cNvPr>
        <xdr:cNvCxnSpPr/>
      </xdr:nvCxnSpPr>
      <xdr:spPr>
        <a:xfrm flipH="1">
          <a:off x="6200775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828675</xdr:colOff>
      <xdr:row>1</xdr:row>
      <xdr:rowOff>104775</xdr:rowOff>
    </xdr:from>
    <xdr:to>
      <xdr:col>8</xdr:col>
      <xdr:colOff>76200</xdr:colOff>
      <xdr:row>1</xdr:row>
      <xdr:rowOff>104775</xdr:rowOff>
    </xdr:to>
    <xdr:cxnSp macro="">
      <xdr:nvCxnSpPr>
        <xdr:cNvPr id="51" name="Connettore 2 50">
          <a:extLst>
            <a:ext uri="{FF2B5EF4-FFF2-40B4-BE49-F238E27FC236}">
              <a16:creationId xmlns:a16="http://schemas.microsoft.com/office/drawing/2014/main" id="{D4DCA5E8-CD9C-4929-B9D6-FA86E19B9C53}"/>
            </a:ext>
          </a:extLst>
        </xdr:cNvPr>
        <xdr:cNvCxnSpPr/>
      </xdr:nvCxnSpPr>
      <xdr:spPr>
        <a:xfrm flipH="1">
          <a:off x="9601200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771525</xdr:colOff>
      <xdr:row>1</xdr:row>
      <xdr:rowOff>114300</xdr:rowOff>
    </xdr:from>
    <xdr:to>
      <xdr:col>11</xdr:col>
      <xdr:colOff>19050</xdr:colOff>
      <xdr:row>1</xdr:row>
      <xdr:rowOff>114300</xdr:rowOff>
    </xdr:to>
    <xdr:cxnSp macro="">
      <xdr:nvCxnSpPr>
        <xdr:cNvPr id="52" name="Connettore 2 51">
          <a:extLst>
            <a:ext uri="{FF2B5EF4-FFF2-40B4-BE49-F238E27FC236}">
              <a16:creationId xmlns:a16="http://schemas.microsoft.com/office/drawing/2014/main" id="{9EEB5CF9-35C6-4EC8-AD03-D17F0B5A183C}"/>
            </a:ext>
          </a:extLst>
        </xdr:cNvPr>
        <xdr:cNvCxnSpPr/>
      </xdr:nvCxnSpPr>
      <xdr:spPr>
        <a:xfrm flipH="1">
          <a:off x="12887325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800100</xdr:colOff>
      <xdr:row>1</xdr:row>
      <xdr:rowOff>104775</xdr:rowOff>
    </xdr:from>
    <xdr:to>
      <xdr:col>14</xdr:col>
      <xdr:colOff>47625</xdr:colOff>
      <xdr:row>1</xdr:row>
      <xdr:rowOff>104775</xdr:rowOff>
    </xdr:to>
    <xdr:cxnSp macro="">
      <xdr:nvCxnSpPr>
        <xdr:cNvPr id="53" name="Connettore 2 52">
          <a:extLst>
            <a:ext uri="{FF2B5EF4-FFF2-40B4-BE49-F238E27FC236}">
              <a16:creationId xmlns:a16="http://schemas.microsoft.com/office/drawing/2014/main" id="{00943899-F753-4A51-A097-880349E43A9E}"/>
            </a:ext>
          </a:extLst>
        </xdr:cNvPr>
        <xdr:cNvCxnSpPr/>
      </xdr:nvCxnSpPr>
      <xdr:spPr>
        <a:xfrm flipH="1">
          <a:off x="16259175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781050</xdr:colOff>
      <xdr:row>1</xdr:row>
      <xdr:rowOff>95250</xdr:rowOff>
    </xdr:from>
    <xdr:to>
      <xdr:col>17</xdr:col>
      <xdr:colOff>28575</xdr:colOff>
      <xdr:row>1</xdr:row>
      <xdr:rowOff>95250</xdr:rowOff>
    </xdr:to>
    <xdr:cxnSp macro="">
      <xdr:nvCxnSpPr>
        <xdr:cNvPr id="54" name="Connettore 2 53">
          <a:extLst>
            <a:ext uri="{FF2B5EF4-FFF2-40B4-BE49-F238E27FC236}">
              <a16:creationId xmlns:a16="http://schemas.microsoft.com/office/drawing/2014/main" id="{885164BA-6C32-4D14-93BE-37B8D7BD1D54}"/>
            </a:ext>
          </a:extLst>
        </xdr:cNvPr>
        <xdr:cNvCxnSpPr/>
      </xdr:nvCxnSpPr>
      <xdr:spPr>
        <a:xfrm flipH="1">
          <a:off x="19583400" y="28575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771525</xdr:colOff>
      <xdr:row>1</xdr:row>
      <xdr:rowOff>104775</xdr:rowOff>
    </xdr:from>
    <xdr:to>
      <xdr:col>20</xdr:col>
      <xdr:colOff>19050</xdr:colOff>
      <xdr:row>1</xdr:row>
      <xdr:rowOff>104775</xdr:rowOff>
    </xdr:to>
    <xdr:cxnSp macro="">
      <xdr:nvCxnSpPr>
        <xdr:cNvPr id="55" name="Connettore 2 54">
          <a:extLst>
            <a:ext uri="{FF2B5EF4-FFF2-40B4-BE49-F238E27FC236}">
              <a16:creationId xmlns:a16="http://schemas.microsoft.com/office/drawing/2014/main" id="{8FE352D9-787F-46EB-9BA1-87B7353BD362}"/>
            </a:ext>
          </a:extLst>
        </xdr:cNvPr>
        <xdr:cNvCxnSpPr/>
      </xdr:nvCxnSpPr>
      <xdr:spPr>
        <a:xfrm flipH="1">
          <a:off x="22917150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809625</xdr:colOff>
      <xdr:row>1</xdr:row>
      <xdr:rowOff>95250</xdr:rowOff>
    </xdr:from>
    <xdr:to>
      <xdr:col>23</xdr:col>
      <xdr:colOff>57150</xdr:colOff>
      <xdr:row>1</xdr:row>
      <xdr:rowOff>95250</xdr:rowOff>
    </xdr:to>
    <xdr:cxnSp macro="">
      <xdr:nvCxnSpPr>
        <xdr:cNvPr id="56" name="Connettore 2 55">
          <a:extLst>
            <a:ext uri="{FF2B5EF4-FFF2-40B4-BE49-F238E27FC236}">
              <a16:creationId xmlns:a16="http://schemas.microsoft.com/office/drawing/2014/main" id="{06A288FE-D8D0-453E-985C-46B8475A7225}"/>
            </a:ext>
          </a:extLst>
        </xdr:cNvPr>
        <xdr:cNvCxnSpPr/>
      </xdr:nvCxnSpPr>
      <xdr:spPr>
        <a:xfrm flipH="1">
          <a:off x="26298525" y="28575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781050</xdr:colOff>
      <xdr:row>1</xdr:row>
      <xdr:rowOff>123825</xdr:rowOff>
    </xdr:from>
    <xdr:to>
      <xdr:col>26</xdr:col>
      <xdr:colOff>28575</xdr:colOff>
      <xdr:row>1</xdr:row>
      <xdr:rowOff>123825</xdr:rowOff>
    </xdr:to>
    <xdr:cxnSp macro="">
      <xdr:nvCxnSpPr>
        <xdr:cNvPr id="57" name="Connettore 2 56">
          <a:extLst>
            <a:ext uri="{FF2B5EF4-FFF2-40B4-BE49-F238E27FC236}">
              <a16:creationId xmlns:a16="http://schemas.microsoft.com/office/drawing/2014/main" id="{C18ED115-4A83-41AF-8034-47D8264991AC}"/>
            </a:ext>
          </a:extLst>
        </xdr:cNvPr>
        <xdr:cNvCxnSpPr/>
      </xdr:nvCxnSpPr>
      <xdr:spPr>
        <a:xfrm flipH="1">
          <a:off x="29613225" y="31432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819150</xdr:colOff>
      <xdr:row>1</xdr:row>
      <xdr:rowOff>114300</xdr:rowOff>
    </xdr:from>
    <xdr:to>
      <xdr:col>29</xdr:col>
      <xdr:colOff>66675</xdr:colOff>
      <xdr:row>1</xdr:row>
      <xdr:rowOff>114300</xdr:rowOff>
    </xdr:to>
    <xdr:cxnSp macro="">
      <xdr:nvCxnSpPr>
        <xdr:cNvPr id="58" name="Connettore 2 57">
          <a:extLst>
            <a:ext uri="{FF2B5EF4-FFF2-40B4-BE49-F238E27FC236}">
              <a16:creationId xmlns:a16="http://schemas.microsoft.com/office/drawing/2014/main" id="{C3A083D0-6E06-402B-B7EB-B918761E8A59}"/>
            </a:ext>
          </a:extLst>
        </xdr:cNvPr>
        <xdr:cNvCxnSpPr/>
      </xdr:nvCxnSpPr>
      <xdr:spPr>
        <a:xfrm flipH="1">
          <a:off x="32994600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790575</xdr:colOff>
      <xdr:row>1</xdr:row>
      <xdr:rowOff>114300</xdr:rowOff>
    </xdr:from>
    <xdr:to>
      <xdr:col>32</xdr:col>
      <xdr:colOff>38100</xdr:colOff>
      <xdr:row>1</xdr:row>
      <xdr:rowOff>114300</xdr:rowOff>
    </xdr:to>
    <xdr:cxnSp macro="">
      <xdr:nvCxnSpPr>
        <xdr:cNvPr id="59" name="Connettore 2 58">
          <a:extLst>
            <a:ext uri="{FF2B5EF4-FFF2-40B4-BE49-F238E27FC236}">
              <a16:creationId xmlns:a16="http://schemas.microsoft.com/office/drawing/2014/main" id="{449D18EF-0DCE-4097-A7A0-FFE5D93687EC}"/>
            </a:ext>
          </a:extLst>
        </xdr:cNvPr>
        <xdr:cNvCxnSpPr/>
      </xdr:nvCxnSpPr>
      <xdr:spPr>
        <a:xfrm flipH="1">
          <a:off x="36309300" y="3048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800100</xdr:colOff>
      <xdr:row>1</xdr:row>
      <xdr:rowOff>123825</xdr:rowOff>
    </xdr:from>
    <xdr:to>
      <xdr:col>35</xdr:col>
      <xdr:colOff>47625</xdr:colOff>
      <xdr:row>1</xdr:row>
      <xdr:rowOff>123825</xdr:rowOff>
    </xdr:to>
    <xdr:cxnSp macro="">
      <xdr:nvCxnSpPr>
        <xdr:cNvPr id="60" name="Connettore 2 59">
          <a:extLst>
            <a:ext uri="{FF2B5EF4-FFF2-40B4-BE49-F238E27FC236}">
              <a16:creationId xmlns:a16="http://schemas.microsoft.com/office/drawing/2014/main" id="{8357688D-C182-4C60-9514-33ECA4E70488}"/>
            </a:ext>
          </a:extLst>
        </xdr:cNvPr>
        <xdr:cNvCxnSpPr/>
      </xdr:nvCxnSpPr>
      <xdr:spPr>
        <a:xfrm flipH="1">
          <a:off x="39662100" y="314325"/>
          <a:ext cx="3619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</xdr:row>
      <xdr:rowOff>104775</xdr:rowOff>
    </xdr:from>
    <xdr:to>
      <xdr:col>3</xdr:col>
      <xdr:colOff>104775</xdr:colOff>
      <xdr:row>1</xdr:row>
      <xdr:rowOff>104775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A3F7B007-73C0-4B13-A3E4-05393110833F}"/>
            </a:ext>
          </a:extLst>
        </xdr:cNvPr>
        <xdr:cNvCxnSpPr/>
      </xdr:nvCxnSpPr>
      <xdr:spPr>
        <a:xfrm>
          <a:off x="41243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923925</xdr:colOff>
      <xdr:row>1</xdr:row>
      <xdr:rowOff>104775</xdr:rowOff>
    </xdr:from>
    <xdr:to>
      <xdr:col>7</xdr:col>
      <xdr:colOff>104775</xdr:colOff>
      <xdr:row>1</xdr:row>
      <xdr:rowOff>104775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AC10F62D-6ECA-44D7-9DDD-C8D51F66EA39}"/>
            </a:ext>
          </a:extLst>
        </xdr:cNvPr>
        <xdr:cNvCxnSpPr/>
      </xdr:nvCxnSpPr>
      <xdr:spPr>
        <a:xfrm>
          <a:off x="85820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876300</xdr:colOff>
      <xdr:row>1</xdr:row>
      <xdr:rowOff>104775</xdr:rowOff>
    </xdr:from>
    <xdr:to>
      <xdr:col>6</xdr:col>
      <xdr:colOff>38100</xdr:colOff>
      <xdr:row>1</xdr:row>
      <xdr:rowOff>104775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FD945504-6EC8-43F9-8826-2CA4A8066F33}"/>
            </a:ext>
          </a:extLst>
        </xdr:cNvPr>
        <xdr:cNvCxnSpPr/>
      </xdr:nvCxnSpPr>
      <xdr:spPr>
        <a:xfrm flipH="1">
          <a:off x="74199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923925</xdr:colOff>
      <xdr:row>1</xdr:row>
      <xdr:rowOff>104775</xdr:rowOff>
    </xdr:from>
    <xdr:to>
      <xdr:col>10</xdr:col>
      <xdr:colOff>104775</xdr:colOff>
      <xdr:row>1</xdr:row>
      <xdr:rowOff>104775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BB426802-8ABC-420A-A976-E5F3AB0FDD13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876300</xdr:colOff>
      <xdr:row>1</xdr:row>
      <xdr:rowOff>104775</xdr:rowOff>
    </xdr:from>
    <xdr:to>
      <xdr:col>9</xdr:col>
      <xdr:colOff>38100</xdr:colOff>
      <xdr:row>1</xdr:row>
      <xdr:rowOff>104775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63DC39E0-F11F-4F21-8B0C-CEB6DE4FD872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923925</xdr:colOff>
      <xdr:row>1</xdr:row>
      <xdr:rowOff>104775</xdr:rowOff>
    </xdr:from>
    <xdr:to>
      <xdr:col>10</xdr:col>
      <xdr:colOff>104775</xdr:colOff>
      <xdr:row>1</xdr:row>
      <xdr:rowOff>104775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7F9A090D-A2F9-46C2-A581-1CC0A1488C67}"/>
            </a:ext>
          </a:extLst>
        </xdr:cNvPr>
        <xdr:cNvCxnSpPr/>
      </xdr:nvCxnSpPr>
      <xdr:spPr>
        <a:xfrm>
          <a:off x="119253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876300</xdr:colOff>
      <xdr:row>1</xdr:row>
      <xdr:rowOff>104775</xdr:rowOff>
    </xdr:from>
    <xdr:to>
      <xdr:col>9</xdr:col>
      <xdr:colOff>38100</xdr:colOff>
      <xdr:row>1</xdr:row>
      <xdr:rowOff>104775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9382487E-A1F8-4FB7-A620-3DD42F07D91D}"/>
            </a:ext>
          </a:extLst>
        </xdr:cNvPr>
        <xdr:cNvCxnSpPr/>
      </xdr:nvCxnSpPr>
      <xdr:spPr>
        <a:xfrm flipH="1">
          <a:off x="107632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1</xdr:row>
      <xdr:rowOff>104775</xdr:rowOff>
    </xdr:from>
    <xdr:to>
      <xdr:col>13</xdr:col>
      <xdr:colOff>104775</xdr:colOff>
      <xdr:row>1</xdr:row>
      <xdr:rowOff>104775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8E28BF9A-ACCF-4DA9-BCBE-5D5DE2E91D7C}"/>
            </a:ext>
          </a:extLst>
        </xdr:cNvPr>
        <xdr:cNvCxnSpPr/>
      </xdr:nvCxnSpPr>
      <xdr:spPr>
        <a:xfrm>
          <a:off x="152685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876300</xdr:colOff>
      <xdr:row>1</xdr:row>
      <xdr:rowOff>104775</xdr:rowOff>
    </xdr:from>
    <xdr:to>
      <xdr:col>12</xdr:col>
      <xdr:colOff>38100</xdr:colOff>
      <xdr:row>1</xdr:row>
      <xdr:rowOff>104775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FB6E6E08-F786-4DF4-A47D-2CFFC1BC7977}"/>
            </a:ext>
          </a:extLst>
        </xdr:cNvPr>
        <xdr:cNvCxnSpPr/>
      </xdr:nvCxnSpPr>
      <xdr:spPr>
        <a:xfrm flipH="1">
          <a:off x="141065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923925</xdr:colOff>
      <xdr:row>1</xdr:row>
      <xdr:rowOff>104775</xdr:rowOff>
    </xdr:from>
    <xdr:to>
      <xdr:col>13</xdr:col>
      <xdr:colOff>104775</xdr:colOff>
      <xdr:row>1</xdr:row>
      <xdr:rowOff>104775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2228E9B8-A46A-4266-897E-F59E5F8C01DA}"/>
            </a:ext>
          </a:extLst>
        </xdr:cNvPr>
        <xdr:cNvCxnSpPr/>
      </xdr:nvCxnSpPr>
      <xdr:spPr>
        <a:xfrm>
          <a:off x="152685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876300</xdr:colOff>
      <xdr:row>1</xdr:row>
      <xdr:rowOff>104775</xdr:rowOff>
    </xdr:from>
    <xdr:to>
      <xdr:col>12</xdr:col>
      <xdr:colOff>38100</xdr:colOff>
      <xdr:row>1</xdr:row>
      <xdr:rowOff>104775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F39C2188-20CF-4E4E-BC96-0426E12D2181}"/>
            </a:ext>
          </a:extLst>
        </xdr:cNvPr>
        <xdr:cNvCxnSpPr/>
      </xdr:nvCxnSpPr>
      <xdr:spPr>
        <a:xfrm flipH="1">
          <a:off x="141065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923925</xdr:colOff>
      <xdr:row>1</xdr:row>
      <xdr:rowOff>104775</xdr:rowOff>
    </xdr:from>
    <xdr:to>
      <xdr:col>16</xdr:col>
      <xdr:colOff>104775</xdr:colOff>
      <xdr:row>1</xdr:row>
      <xdr:rowOff>104775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B2A4A97D-E5BE-44F0-B1CF-17EFAE690309}"/>
            </a:ext>
          </a:extLst>
        </xdr:cNvPr>
        <xdr:cNvCxnSpPr/>
      </xdr:nvCxnSpPr>
      <xdr:spPr>
        <a:xfrm>
          <a:off x="186118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876300</xdr:colOff>
      <xdr:row>1</xdr:row>
      <xdr:rowOff>104775</xdr:rowOff>
    </xdr:from>
    <xdr:to>
      <xdr:col>15</xdr:col>
      <xdr:colOff>38100</xdr:colOff>
      <xdr:row>1</xdr:row>
      <xdr:rowOff>104775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8D7AA560-3C34-45C8-AC9C-6D0C87257231}"/>
            </a:ext>
          </a:extLst>
        </xdr:cNvPr>
        <xdr:cNvCxnSpPr/>
      </xdr:nvCxnSpPr>
      <xdr:spPr>
        <a:xfrm flipH="1">
          <a:off x="1744980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923925</xdr:colOff>
      <xdr:row>1</xdr:row>
      <xdr:rowOff>104775</xdr:rowOff>
    </xdr:from>
    <xdr:to>
      <xdr:col>16</xdr:col>
      <xdr:colOff>104775</xdr:colOff>
      <xdr:row>1</xdr:row>
      <xdr:rowOff>104775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577AE2B3-5FA4-4C5C-AD0C-35E624A867AA}"/>
            </a:ext>
          </a:extLst>
        </xdr:cNvPr>
        <xdr:cNvCxnSpPr/>
      </xdr:nvCxnSpPr>
      <xdr:spPr>
        <a:xfrm>
          <a:off x="186118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876300</xdr:colOff>
      <xdr:row>1</xdr:row>
      <xdr:rowOff>104775</xdr:rowOff>
    </xdr:from>
    <xdr:to>
      <xdr:col>15</xdr:col>
      <xdr:colOff>38100</xdr:colOff>
      <xdr:row>1</xdr:row>
      <xdr:rowOff>104775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8860CEE2-28C9-4E13-A61D-9ACBF835E824}"/>
            </a:ext>
          </a:extLst>
        </xdr:cNvPr>
        <xdr:cNvCxnSpPr/>
      </xdr:nvCxnSpPr>
      <xdr:spPr>
        <a:xfrm flipH="1">
          <a:off x="1744980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923925</xdr:colOff>
      <xdr:row>1</xdr:row>
      <xdr:rowOff>104775</xdr:rowOff>
    </xdr:from>
    <xdr:to>
      <xdr:col>19</xdr:col>
      <xdr:colOff>104775</xdr:colOff>
      <xdr:row>1</xdr:row>
      <xdr:rowOff>104775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5D65E47A-F3DF-41D0-9763-F119BB6052A4}"/>
            </a:ext>
          </a:extLst>
        </xdr:cNvPr>
        <xdr:cNvCxnSpPr/>
      </xdr:nvCxnSpPr>
      <xdr:spPr>
        <a:xfrm>
          <a:off x="219551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876300</xdr:colOff>
      <xdr:row>1</xdr:row>
      <xdr:rowOff>104775</xdr:rowOff>
    </xdr:from>
    <xdr:to>
      <xdr:col>18</xdr:col>
      <xdr:colOff>38100</xdr:colOff>
      <xdr:row>1</xdr:row>
      <xdr:rowOff>104775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EE4F1BB3-0CA2-4E83-8DFF-A2ECA7C7B3DB}"/>
            </a:ext>
          </a:extLst>
        </xdr:cNvPr>
        <xdr:cNvCxnSpPr/>
      </xdr:nvCxnSpPr>
      <xdr:spPr>
        <a:xfrm flipH="1">
          <a:off x="207930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923925</xdr:colOff>
      <xdr:row>1</xdr:row>
      <xdr:rowOff>104775</xdr:rowOff>
    </xdr:from>
    <xdr:to>
      <xdr:col>19</xdr:col>
      <xdr:colOff>104775</xdr:colOff>
      <xdr:row>1</xdr:row>
      <xdr:rowOff>104775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4F804C34-CF10-4502-BAEA-2B44676B11D5}"/>
            </a:ext>
          </a:extLst>
        </xdr:cNvPr>
        <xdr:cNvCxnSpPr/>
      </xdr:nvCxnSpPr>
      <xdr:spPr>
        <a:xfrm>
          <a:off x="219551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876300</xdr:colOff>
      <xdr:row>1</xdr:row>
      <xdr:rowOff>104775</xdr:rowOff>
    </xdr:from>
    <xdr:to>
      <xdr:col>18</xdr:col>
      <xdr:colOff>38100</xdr:colOff>
      <xdr:row>1</xdr:row>
      <xdr:rowOff>104775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BC2E392D-D29C-4065-8F5E-2FAE50E1F553}"/>
            </a:ext>
          </a:extLst>
        </xdr:cNvPr>
        <xdr:cNvCxnSpPr/>
      </xdr:nvCxnSpPr>
      <xdr:spPr>
        <a:xfrm flipH="1">
          <a:off x="207930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923925</xdr:colOff>
      <xdr:row>1</xdr:row>
      <xdr:rowOff>104775</xdr:rowOff>
    </xdr:from>
    <xdr:to>
      <xdr:col>22</xdr:col>
      <xdr:colOff>104775</xdr:colOff>
      <xdr:row>1</xdr:row>
      <xdr:rowOff>104775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FC1D9C45-E25D-4A2C-B2E2-B0EC755AA7FE}"/>
            </a:ext>
          </a:extLst>
        </xdr:cNvPr>
        <xdr:cNvCxnSpPr/>
      </xdr:nvCxnSpPr>
      <xdr:spPr>
        <a:xfrm>
          <a:off x="252984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876300</xdr:colOff>
      <xdr:row>1</xdr:row>
      <xdr:rowOff>104775</xdr:rowOff>
    </xdr:from>
    <xdr:to>
      <xdr:col>21</xdr:col>
      <xdr:colOff>38100</xdr:colOff>
      <xdr:row>1</xdr:row>
      <xdr:rowOff>104775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0C6EAAB4-4F33-44B4-ACEC-60F70FCF3682}"/>
            </a:ext>
          </a:extLst>
        </xdr:cNvPr>
        <xdr:cNvCxnSpPr/>
      </xdr:nvCxnSpPr>
      <xdr:spPr>
        <a:xfrm flipH="1">
          <a:off x="241363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923925</xdr:colOff>
      <xdr:row>1</xdr:row>
      <xdr:rowOff>104775</xdr:rowOff>
    </xdr:from>
    <xdr:to>
      <xdr:col>22</xdr:col>
      <xdr:colOff>104775</xdr:colOff>
      <xdr:row>1</xdr:row>
      <xdr:rowOff>104775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D694832C-E8C9-4819-8778-CCBB78CD7073}"/>
            </a:ext>
          </a:extLst>
        </xdr:cNvPr>
        <xdr:cNvCxnSpPr/>
      </xdr:nvCxnSpPr>
      <xdr:spPr>
        <a:xfrm>
          <a:off x="252984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876300</xdr:colOff>
      <xdr:row>1</xdr:row>
      <xdr:rowOff>104775</xdr:rowOff>
    </xdr:from>
    <xdr:to>
      <xdr:col>21</xdr:col>
      <xdr:colOff>38100</xdr:colOff>
      <xdr:row>1</xdr:row>
      <xdr:rowOff>104775</xdr:rowOff>
    </xdr:to>
    <xdr:cxnSp macro="">
      <xdr:nvCxnSpPr>
        <xdr:cNvPr id="27" name="Connettore 2 26">
          <a:extLst>
            <a:ext uri="{FF2B5EF4-FFF2-40B4-BE49-F238E27FC236}">
              <a16:creationId xmlns:a16="http://schemas.microsoft.com/office/drawing/2014/main" id="{E991810D-7FDB-433F-BB8A-C1CAEB81E45A}"/>
            </a:ext>
          </a:extLst>
        </xdr:cNvPr>
        <xdr:cNvCxnSpPr/>
      </xdr:nvCxnSpPr>
      <xdr:spPr>
        <a:xfrm flipH="1">
          <a:off x="241363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923925</xdr:colOff>
      <xdr:row>1</xdr:row>
      <xdr:rowOff>104775</xdr:rowOff>
    </xdr:from>
    <xdr:to>
      <xdr:col>25</xdr:col>
      <xdr:colOff>104775</xdr:colOff>
      <xdr:row>1</xdr:row>
      <xdr:rowOff>104775</xdr:rowOff>
    </xdr:to>
    <xdr:cxnSp macro="">
      <xdr:nvCxnSpPr>
        <xdr:cNvPr id="28" name="Connettore 2 27">
          <a:extLst>
            <a:ext uri="{FF2B5EF4-FFF2-40B4-BE49-F238E27FC236}">
              <a16:creationId xmlns:a16="http://schemas.microsoft.com/office/drawing/2014/main" id="{5FFE5917-5B37-44E5-A141-15FB4DA079C5}"/>
            </a:ext>
          </a:extLst>
        </xdr:cNvPr>
        <xdr:cNvCxnSpPr/>
      </xdr:nvCxnSpPr>
      <xdr:spPr>
        <a:xfrm>
          <a:off x="286416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876300</xdr:colOff>
      <xdr:row>1</xdr:row>
      <xdr:rowOff>104775</xdr:rowOff>
    </xdr:from>
    <xdr:to>
      <xdr:col>24</xdr:col>
      <xdr:colOff>38100</xdr:colOff>
      <xdr:row>1</xdr:row>
      <xdr:rowOff>104775</xdr:rowOff>
    </xdr:to>
    <xdr:cxnSp macro="">
      <xdr:nvCxnSpPr>
        <xdr:cNvPr id="29" name="Connettore 2 28">
          <a:extLst>
            <a:ext uri="{FF2B5EF4-FFF2-40B4-BE49-F238E27FC236}">
              <a16:creationId xmlns:a16="http://schemas.microsoft.com/office/drawing/2014/main" id="{D8F8B100-1D89-4978-BF6E-F2EDDE54B8B7}"/>
            </a:ext>
          </a:extLst>
        </xdr:cNvPr>
        <xdr:cNvCxnSpPr/>
      </xdr:nvCxnSpPr>
      <xdr:spPr>
        <a:xfrm flipH="1">
          <a:off x="274796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923925</xdr:colOff>
      <xdr:row>1</xdr:row>
      <xdr:rowOff>104775</xdr:rowOff>
    </xdr:from>
    <xdr:to>
      <xdr:col>25</xdr:col>
      <xdr:colOff>104775</xdr:colOff>
      <xdr:row>1</xdr:row>
      <xdr:rowOff>104775</xdr:rowOff>
    </xdr:to>
    <xdr:cxnSp macro="">
      <xdr:nvCxnSpPr>
        <xdr:cNvPr id="30" name="Connettore 2 29">
          <a:extLst>
            <a:ext uri="{FF2B5EF4-FFF2-40B4-BE49-F238E27FC236}">
              <a16:creationId xmlns:a16="http://schemas.microsoft.com/office/drawing/2014/main" id="{9FB80809-A53F-4CF5-95C9-99639B54B5B9}"/>
            </a:ext>
          </a:extLst>
        </xdr:cNvPr>
        <xdr:cNvCxnSpPr/>
      </xdr:nvCxnSpPr>
      <xdr:spPr>
        <a:xfrm>
          <a:off x="286416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876300</xdr:colOff>
      <xdr:row>1</xdr:row>
      <xdr:rowOff>104775</xdr:rowOff>
    </xdr:from>
    <xdr:to>
      <xdr:col>24</xdr:col>
      <xdr:colOff>38100</xdr:colOff>
      <xdr:row>1</xdr:row>
      <xdr:rowOff>104775</xdr:rowOff>
    </xdr:to>
    <xdr:cxnSp macro="">
      <xdr:nvCxnSpPr>
        <xdr:cNvPr id="31" name="Connettore 2 30">
          <a:extLst>
            <a:ext uri="{FF2B5EF4-FFF2-40B4-BE49-F238E27FC236}">
              <a16:creationId xmlns:a16="http://schemas.microsoft.com/office/drawing/2014/main" id="{D14543F6-6A9E-4785-89D4-BB81A4ACD276}"/>
            </a:ext>
          </a:extLst>
        </xdr:cNvPr>
        <xdr:cNvCxnSpPr/>
      </xdr:nvCxnSpPr>
      <xdr:spPr>
        <a:xfrm flipH="1">
          <a:off x="274796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923925</xdr:colOff>
      <xdr:row>1</xdr:row>
      <xdr:rowOff>104775</xdr:rowOff>
    </xdr:from>
    <xdr:to>
      <xdr:col>28</xdr:col>
      <xdr:colOff>104775</xdr:colOff>
      <xdr:row>1</xdr:row>
      <xdr:rowOff>104775</xdr:rowOff>
    </xdr:to>
    <xdr:cxnSp macro="">
      <xdr:nvCxnSpPr>
        <xdr:cNvPr id="32" name="Connettore 2 31">
          <a:extLst>
            <a:ext uri="{FF2B5EF4-FFF2-40B4-BE49-F238E27FC236}">
              <a16:creationId xmlns:a16="http://schemas.microsoft.com/office/drawing/2014/main" id="{0D7C1501-5303-4757-9165-0B7A8960DCA3}"/>
            </a:ext>
          </a:extLst>
        </xdr:cNvPr>
        <xdr:cNvCxnSpPr/>
      </xdr:nvCxnSpPr>
      <xdr:spPr>
        <a:xfrm>
          <a:off x="319849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876300</xdr:colOff>
      <xdr:row>1</xdr:row>
      <xdr:rowOff>104775</xdr:rowOff>
    </xdr:from>
    <xdr:to>
      <xdr:col>27</xdr:col>
      <xdr:colOff>38100</xdr:colOff>
      <xdr:row>1</xdr:row>
      <xdr:rowOff>104775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88A7D60E-430B-4331-AC90-D14F2A02D699}"/>
            </a:ext>
          </a:extLst>
        </xdr:cNvPr>
        <xdr:cNvCxnSpPr/>
      </xdr:nvCxnSpPr>
      <xdr:spPr>
        <a:xfrm flipH="1">
          <a:off x="3082290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923925</xdr:colOff>
      <xdr:row>1</xdr:row>
      <xdr:rowOff>104775</xdr:rowOff>
    </xdr:from>
    <xdr:to>
      <xdr:col>28</xdr:col>
      <xdr:colOff>104775</xdr:colOff>
      <xdr:row>1</xdr:row>
      <xdr:rowOff>104775</xdr:rowOff>
    </xdr:to>
    <xdr:cxnSp macro="">
      <xdr:nvCxnSpPr>
        <xdr:cNvPr id="34" name="Connettore 2 33">
          <a:extLst>
            <a:ext uri="{FF2B5EF4-FFF2-40B4-BE49-F238E27FC236}">
              <a16:creationId xmlns:a16="http://schemas.microsoft.com/office/drawing/2014/main" id="{B7C5C8B8-C9CD-4946-9EE3-F659A9F9FF2A}"/>
            </a:ext>
          </a:extLst>
        </xdr:cNvPr>
        <xdr:cNvCxnSpPr/>
      </xdr:nvCxnSpPr>
      <xdr:spPr>
        <a:xfrm>
          <a:off x="3198495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876300</xdr:colOff>
      <xdr:row>1</xdr:row>
      <xdr:rowOff>104775</xdr:rowOff>
    </xdr:from>
    <xdr:to>
      <xdr:col>27</xdr:col>
      <xdr:colOff>38100</xdr:colOff>
      <xdr:row>1</xdr:row>
      <xdr:rowOff>104775</xdr:rowOff>
    </xdr:to>
    <xdr:cxnSp macro="">
      <xdr:nvCxnSpPr>
        <xdr:cNvPr id="35" name="Connettore 2 34">
          <a:extLst>
            <a:ext uri="{FF2B5EF4-FFF2-40B4-BE49-F238E27FC236}">
              <a16:creationId xmlns:a16="http://schemas.microsoft.com/office/drawing/2014/main" id="{8C705C05-6A11-4685-9A65-4E5F96297C09}"/>
            </a:ext>
          </a:extLst>
        </xdr:cNvPr>
        <xdr:cNvCxnSpPr/>
      </xdr:nvCxnSpPr>
      <xdr:spPr>
        <a:xfrm flipH="1">
          <a:off x="3082290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923925</xdr:colOff>
      <xdr:row>1</xdr:row>
      <xdr:rowOff>104775</xdr:rowOff>
    </xdr:from>
    <xdr:to>
      <xdr:col>31</xdr:col>
      <xdr:colOff>104775</xdr:colOff>
      <xdr:row>1</xdr:row>
      <xdr:rowOff>104775</xdr:rowOff>
    </xdr:to>
    <xdr:cxnSp macro="">
      <xdr:nvCxnSpPr>
        <xdr:cNvPr id="36" name="Connettore 2 35">
          <a:extLst>
            <a:ext uri="{FF2B5EF4-FFF2-40B4-BE49-F238E27FC236}">
              <a16:creationId xmlns:a16="http://schemas.microsoft.com/office/drawing/2014/main" id="{8934B5A3-35E1-4F96-B930-7B90723585EC}"/>
            </a:ext>
          </a:extLst>
        </xdr:cNvPr>
        <xdr:cNvCxnSpPr/>
      </xdr:nvCxnSpPr>
      <xdr:spPr>
        <a:xfrm>
          <a:off x="353282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876300</xdr:colOff>
      <xdr:row>1</xdr:row>
      <xdr:rowOff>104775</xdr:rowOff>
    </xdr:from>
    <xdr:to>
      <xdr:col>30</xdr:col>
      <xdr:colOff>38100</xdr:colOff>
      <xdr:row>1</xdr:row>
      <xdr:rowOff>104775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B4178E08-59B7-4706-83F2-58C2DA7D9031}"/>
            </a:ext>
          </a:extLst>
        </xdr:cNvPr>
        <xdr:cNvCxnSpPr/>
      </xdr:nvCxnSpPr>
      <xdr:spPr>
        <a:xfrm flipH="1">
          <a:off x="341661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923925</xdr:colOff>
      <xdr:row>1</xdr:row>
      <xdr:rowOff>104775</xdr:rowOff>
    </xdr:from>
    <xdr:to>
      <xdr:col>31</xdr:col>
      <xdr:colOff>104775</xdr:colOff>
      <xdr:row>1</xdr:row>
      <xdr:rowOff>104775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01C7CA95-5782-4914-8F02-255264E63411}"/>
            </a:ext>
          </a:extLst>
        </xdr:cNvPr>
        <xdr:cNvCxnSpPr/>
      </xdr:nvCxnSpPr>
      <xdr:spPr>
        <a:xfrm>
          <a:off x="3532822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876300</xdr:colOff>
      <xdr:row>1</xdr:row>
      <xdr:rowOff>104775</xdr:rowOff>
    </xdr:from>
    <xdr:to>
      <xdr:col>30</xdr:col>
      <xdr:colOff>38100</xdr:colOff>
      <xdr:row>1</xdr:row>
      <xdr:rowOff>104775</xdr:rowOff>
    </xdr:to>
    <xdr:cxnSp macro="">
      <xdr:nvCxnSpPr>
        <xdr:cNvPr id="39" name="Connettore 2 38">
          <a:extLst>
            <a:ext uri="{FF2B5EF4-FFF2-40B4-BE49-F238E27FC236}">
              <a16:creationId xmlns:a16="http://schemas.microsoft.com/office/drawing/2014/main" id="{A6DD911E-3395-4CF0-BC9D-82813BE6D3A6}"/>
            </a:ext>
          </a:extLst>
        </xdr:cNvPr>
        <xdr:cNvCxnSpPr/>
      </xdr:nvCxnSpPr>
      <xdr:spPr>
        <a:xfrm flipH="1">
          <a:off x="3416617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923925</xdr:colOff>
      <xdr:row>1</xdr:row>
      <xdr:rowOff>104775</xdr:rowOff>
    </xdr:from>
    <xdr:to>
      <xdr:col>34</xdr:col>
      <xdr:colOff>104775</xdr:colOff>
      <xdr:row>1</xdr:row>
      <xdr:rowOff>104775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82BB96CB-1841-451E-9177-0F69E3929DF7}"/>
            </a:ext>
          </a:extLst>
        </xdr:cNvPr>
        <xdr:cNvCxnSpPr/>
      </xdr:nvCxnSpPr>
      <xdr:spPr>
        <a:xfrm>
          <a:off x="386715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876300</xdr:colOff>
      <xdr:row>1</xdr:row>
      <xdr:rowOff>104775</xdr:rowOff>
    </xdr:from>
    <xdr:to>
      <xdr:col>33</xdr:col>
      <xdr:colOff>38100</xdr:colOff>
      <xdr:row>1</xdr:row>
      <xdr:rowOff>104775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5F599804-1CDE-4CDA-859A-E3F467C962C1}"/>
            </a:ext>
          </a:extLst>
        </xdr:cNvPr>
        <xdr:cNvCxnSpPr/>
      </xdr:nvCxnSpPr>
      <xdr:spPr>
        <a:xfrm flipH="1">
          <a:off x="375094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923925</xdr:colOff>
      <xdr:row>1</xdr:row>
      <xdr:rowOff>104775</xdr:rowOff>
    </xdr:from>
    <xdr:to>
      <xdr:col>34</xdr:col>
      <xdr:colOff>104775</xdr:colOff>
      <xdr:row>1</xdr:row>
      <xdr:rowOff>104775</xdr:rowOff>
    </xdr:to>
    <xdr:cxnSp macro="">
      <xdr:nvCxnSpPr>
        <xdr:cNvPr id="42" name="Connettore 2 41">
          <a:extLst>
            <a:ext uri="{FF2B5EF4-FFF2-40B4-BE49-F238E27FC236}">
              <a16:creationId xmlns:a16="http://schemas.microsoft.com/office/drawing/2014/main" id="{3259FB0F-EE50-444F-800E-514CC69F1921}"/>
            </a:ext>
          </a:extLst>
        </xdr:cNvPr>
        <xdr:cNvCxnSpPr/>
      </xdr:nvCxnSpPr>
      <xdr:spPr>
        <a:xfrm>
          <a:off x="38671500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876300</xdr:colOff>
      <xdr:row>1</xdr:row>
      <xdr:rowOff>104775</xdr:rowOff>
    </xdr:from>
    <xdr:to>
      <xdr:col>33</xdr:col>
      <xdr:colOff>38100</xdr:colOff>
      <xdr:row>1</xdr:row>
      <xdr:rowOff>104775</xdr:rowOff>
    </xdr:to>
    <xdr:cxnSp macro="">
      <xdr:nvCxnSpPr>
        <xdr:cNvPr id="43" name="Connettore 2 42">
          <a:extLst>
            <a:ext uri="{FF2B5EF4-FFF2-40B4-BE49-F238E27FC236}">
              <a16:creationId xmlns:a16="http://schemas.microsoft.com/office/drawing/2014/main" id="{9581D0D9-754C-4DC6-B774-22EFDDBA5CE5}"/>
            </a:ext>
          </a:extLst>
        </xdr:cNvPr>
        <xdr:cNvCxnSpPr/>
      </xdr:nvCxnSpPr>
      <xdr:spPr>
        <a:xfrm flipH="1">
          <a:off x="37509450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923925</xdr:colOff>
      <xdr:row>1</xdr:row>
      <xdr:rowOff>104775</xdr:rowOff>
    </xdr:from>
    <xdr:to>
      <xdr:col>37</xdr:col>
      <xdr:colOff>104775</xdr:colOff>
      <xdr:row>1</xdr:row>
      <xdr:rowOff>104775</xdr:rowOff>
    </xdr:to>
    <xdr:cxnSp macro="">
      <xdr:nvCxnSpPr>
        <xdr:cNvPr id="44" name="Connettore 2 43">
          <a:extLst>
            <a:ext uri="{FF2B5EF4-FFF2-40B4-BE49-F238E27FC236}">
              <a16:creationId xmlns:a16="http://schemas.microsoft.com/office/drawing/2014/main" id="{B5C094A8-47F9-487B-9CBA-ACADFFCB0E21}"/>
            </a:ext>
          </a:extLst>
        </xdr:cNvPr>
        <xdr:cNvCxnSpPr/>
      </xdr:nvCxnSpPr>
      <xdr:spPr>
        <a:xfrm>
          <a:off x="420147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1</xdr:row>
      <xdr:rowOff>104775</xdr:rowOff>
    </xdr:from>
    <xdr:to>
      <xdr:col>36</xdr:col>
      <xdr:colOff>38100</xdr:colOff>
      <xdr:row>1</xdr:row>
      <xdr:rowOff>104775</xdr:rowOff>
    </xdr:to>
    <xdr:cxnSp macro="">
      <xdr:nvCxnSpPr>
        <xdr:cNvPr id="45" name="Connettore 2 44">
          <a:extLst>
            <a:ext uri="{FF2B5EF4-FFF2-40B4-BE49-F238E27FC236}">
              <a16:creationId xmlns:a16="http://schemas.microsoft.com/office/drawing/2014/main" id="{6DCAAA98-C6ED-4F2A-9689-C0E2D2005A68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923925</xdr:colOff>
      <xdr:row>1</xdr:row>
      <xdr:rowOff>104775</xdr:rowOff>
    </xdr:from>
    <xdr:to>
      <xdr:col>37</xdr:col>
      <xdr:colOff>104775</xdr:colOff>
      <xdr:row>1</xdr:row>
      <xdr:rowOff>104775</xdr:rowOff>
    </xdr:to>
    <xdr:cxnSp macro="">
      <xdr:nvCxnSpPr>
        <xdr:cNvPr id="46" name="Connettore 2 45">
          <a:extLst>
            <a:ext uri="{FF2B5EF4-FFF2-40B4-BE49-F238E27FC236}">
              <a16:creationId xmlns:a16="http://schemas.microsoft.com/office/drawing/2014/main" id="{C581BDF2-D745-493D-B855-169973A3E637}"/>
            </a:ext>
          </a:extLst>
        </xdr:cNvPr>
        <xdr:cNvCxnSpPr/>
      </xdr:nvCxnSpPr>
      <xdr:spPr>
        <a:xfrm>
          <a:off x="420147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1</xdr:row>
      <xdr:rowOff>104775</xdr:rowOff>
    </xdr:from>
    <xdr:to>
      <xdr:col>36</xdr:col>
      <xdr:colOff>38100</xdr:colOff>
      <xdr:row>1</xdr:row>
      <xdr:rowOff>104775</xdr:rowOff>
    </xdr:to>
    <xdr:cxnSp macro="">
      <xdr:nvCxnSpPr>
        <xdr:cNvPr id="47" name="Connettore 2 46">
          <a:extLst>
            <a:ext uri="{FF2B5EF4-FFF2-40B4-BE49-F238E27FC236}">
              <a16:creationId xmlns:a16="http://schemas.microsoft.com/office/drawing/2014/main" id="{3DC5382B-BD88-449F-9FA4-1488A1020A5F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923925</xdr:colOff>
      <xdr:row>1</xdr:row>
      <xdr:rowOff>104775</xdr:rowOff>
    </xdr:from>
    <xdr:to>
      <xdr:col>37</xdr:col>
      <xdr:colOff>104775</xdr:colOff>
      <xdr:row>1</xdr:row>
      <xdr:rowOff>104775</xdr:rowOff>
    </xdr:to>
    <xdr:cxnSp macro="">
      <xdr:nvCxnSpPr>
        <xdr:cNvPr id="48" name="Connettore 2 47">
          <a:extLst>
            <a:ext uri="{FF2B5EF4-FFF2-40B4-BE49-F238E27FC236}">
              <a16:creationId xmlns:a16="http://schemas.microsoft.com/office/drawing/2014/main" id="{4442C3F1-F2DC-461E-9180-78F9F99A847E}"/>
            </a:ext>
          </a:extLst>
        </xdr:cNvPr>
        <xdr:cNvCxnSpPr/>
      </xdr:nvCxnSpPr>
      <xdr:spPr>
        <a:xfrm>
          <a:off x="420147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1</xdr:row>
      <xdr:rowOff>104775</xdr:rowOff>
    </xdr:from>
    <xdr:to>
      <xdr:col>36</xdr:col>
      <xdr:colOff>38100</xdr:colOff>
      <xdr:row>1</xdr:row>
      <xdr:rowOff>104775</xdr:rowOff>
    </xdr:to>
    <xdr:cxnSp macro="">
      <xdr:nvCxnSpPr>
        <xdr:cNvPr id="49" name="Connettore 2 48">
          <a:extLst>
            <a:ext uri="{FF2B5EF4-FFF2-40B4-BE49-F238E27FC236}">
              <a16:creationId xmlns:a16="http://schemas.microsoft.com/office/drawing/2014/main" id="{1C48745D-9973-454F-B08A-8E370CB20745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923925</xdr:colOff>
      <xdr:row>1</xdr:row>
      <xdr:rowOff>104775</xdr:rowOff>
    </xdr:from>
    <xdr:to>
      <xdr:col>37</xdr:col>
      <xdr:colOff>104775</xdr:colOff>
      <xdr:row>1</xdr:row>
      <xdr:rowOff>104775</xdr:rowOff>
    </xdr:to>
    <xdr:cxnSp macro="">
      <xdr:nvCxnSpPr>
        <xdr:cNvPr id="50" name="Connettore 2 49">
          <a:extLst>
            <a:ext uri="{FF2B5EF4-FFF2-40B4-BE49-F238E27FC236}">
              <a16:creationId xmlns:a16="http://schemas.microsoft.com/office/drawing/2014/main" id="{F5D4C04E-756B-4218-B45E-8EFF765569E7}"/>
            </a:ext>
          </a:extLst>
        </xdr:cNvPr>
        <xdr:cNvCxnSpPr/>
      </xdr:nvCxnSpPr>
      <xdr:spPr>
        <a:xfrm>
          <a:off x="42014775" y="295275"/>
          <a:ext cx="2952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876300</xdr:colOff>
      <xdr:row>1</xdr:row>
      <xdr:rowOff>104775</xdr:rowOff>
    </xdr:from>
    <xdr:to>
      <xdr:col>36</xdr:col>
      <xdr:colOff>38100</xdr:colOff>
      <xdr:row>1</xdr:row>
      <xdr:rowOff>104775</xdr:rowOff>
    </xdr:to>
    <xdr:cxnSp macro="">
      <xdr:nvCxnSpPr>
        <xdr:cNvPr id="51" name="Connettore 2 50">
          <a:extLst>
            <a:ext uri="{FF2B5EF4-FFF2-40B4-BE49-F238E27FC236}">
              <a16:creationId xmlns:a16="http://schemas.microsoft.com/office/drawing/2014/main" id="{55414B25-814B-4DC0-A69C-A2DC36DB3818}"/>
            </a:ext>
          </a:extLst>
        </xdr:cNvPr>
        <xdr:cNvCxnSpPr/>
      </xdr:nvCxnSpPr>
      <xdr:spPr>
        <a:xfrm flipH="1">
          <a:off x="40852725" y="295275"/>
          <a:ext cx="2762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52" name="Connettore 2 51">
          <a:extLst>
            <a:ext uri="{FF2B5EF4-FFF2-40B4-BE49-F238E27FC236}">
              <a16:creationId xmlns:a16="http://schemas.microsoft.com/office/drawing/2014/main" id="{DF0808D3-43AA-48D3-83E2-E2502BE1DDCD}"/>
            </a:ext>
          </a:extLst>
        </xdr:cNvPr>
        <xdr:cNvCxnSpPr/>
      </xdr:nvCxnSpPr>
      <xdr:spPr>
        <a:xfrm flipH="1">
          <a:off x="45834300" y="295275"/>
          <a:ext cx="8858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53" name="Connettore 2 52">
          <a:extLst>
            <a:ext uri="{FF2B5EF4-FFF2-40B4-BE49-F238E27FC236}">
              <a16:creationId xmlns:a16="http://schemas.microsoft.com/office/drawing/2014/main" id="{1E3CA61A-1855-4420-8C38-27DEAAB6026F}"/>
            </a:ext>
          </a:extLst>
        </xdr:cNvPr>
        <xdr:cNvCxnSpPr/>
      </xdr:nvCxnSpPr>
      <xdr:spPr>
        <a:xfrm flipH="1">
          <a:off x="45834300" y="295275"/>
          <a:ext cx="8858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54" name="Connettore 2 53">
          <a:extLst>
            <a:ext uri="{FF2B5EF4-FFF2-40B4-BE49-F238E27FC236}">
              <a16:creationId xmlns:a16="http://schemas.microsoft.com/office/drawing/2014/main" id="{48016675-7A11-4714-A39A-D7C4A2E9C558}"/>
            </a:ext>
          </a:extLst>
        </xdr:cNvPr>
        <xdr:cNvCxnSpPr/>
      </xdr:nvCxnSpPr>
      <xdr:spPr>
        <a:xfrm flipH="1">
          <a:off x="45834300" y="295275"/>
          <a:ext cx="8858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55" name="Connettore 2 54">
          <a:extLst>
            <a:ext uri="{FF2B5EF4-FFF2-40B4-BE49-F238E27FC236}">
              <a16:creationId xmlns:a16="http://schemas.microsoft.com/office/drawing/2014/main" id="{D66F24F0-5CFB-4175-8D5C-76AA9D40A4C6}"/>
            </a:ext>
          </a:extLst>
        </xdr:cNvPr>
        <xdr:cNvCxnSpPr/>
      </xdr:nvCxnSpPr>
      <xdr:spPr>
        <a:xfrm flipH="1">
          <a:off x="45834300" y="295275"/>
          <a:ext cx="8858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56" name="Connettore 2 55">
          <a:extLst>
            <a:ext uri="{FF2B5EF4-FFF2-40B4-BE49-F238E27FC236}">
              <a16:creationId xmlns:a16="http://schemas.microsoft.com/office/drawing/2014/main" id="{8D1E3D86-1685-4884-B8DC-0BACE64F3ED7}"/>
            </a:ext>
          </a:extLst>
        </xdr:cNvPr>
        <xdr:cNvCxnSpPr/>
      </xdr:nvCxnSpPr>
      <xdr:spPr>
        <a:xfrm flipH="1">
          <a:off x="45834300" y="295275"/>
          <a:ext cx="8858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57" name="Connettore 2 56">
          <a:extLst>
            <a:ext uri="{FF2B5EF4-FFF2-40B4-BE49-F238E27FC236}">
              <a16:creationId xmlns:a16="http://schemas.microsoft.com/office/drawing/2014/main" id="{687C9419-5D36-4FB4-839C-DE9F2D1353F3}"/>
            </a:ext>
          </a:extLst>
        </xdr:cNvPr>
        <xdr:cNvCxnSpPr/>
      </xdr:nvCxnSpPr>
      <xdr:spPr>
        <a:xfrm flipH="1">
          <a:off x="45834300" y="295275"/>
          <a:ext cx="8858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58" name="Connettore 2 57">
          <a:extLst>
            <a:ext uri="{FF2B5EF4-FFF2-40B4-BE49-F238E27FC236}">
              <a16:creationId xmlns:a16="http://schemas.microsoft.com/office/drawing/2014/main" id="{9BCA9D59-4F9A-41B4-B367-2C5361D2A705}"/>
            </a:ext>
          </a:extLst>
        </xdr:cNvPr>
        <xdr:cNvCxnSpPr/>
      </xdr:nvCxnSpPr>
      <xdr:spPr>
        <a:xfrm flipH="1">
          <a:off x="45834300" y="295275"/>
          <a:ext cx="8858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876300</xdr:colOff>
      <xdr:row>1</xdr:row>
      <xdr:rowOff>104775</xdr:rowOff>
    </xdr:from>
    <xdr:to>
      <xdr:col>42</xdr:col>
      <xdr:colOff>38100</xdr:colOff>
      <xdr:row>1</xdr:row>
      <xdr:rowOff>104775</xdr:rowOff>
    </xdr:to>
    <xdr:cxnSp macro="">
      <xdr:nvCxnSpPr>
        <xdr:cNvPr id="59" name="Connettore 2 58">
          <a:extLst>
            <a:ext uri="{FF2B5EF4-FFF2-40B4-BE49-F238E27FC236}">
              <a16:creationId xmlns:a16="http://schemas.microsoft.com/office/drawing/2014/main" id="{8250BF0D-395E-4544-B857-C6C6C7999650}"/>
            </a:ext>
          </a:extLst>
        </xdr:cNvPr>
        <xdr:cNvCxnSpPr/>
      </xdr:nvCxnSpPr>
      <xdr:spPr>
        <a:xfrm flipH="1">
          <a:off x="45834300" y="295275"/>
          <a:ext cx="8858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42</xdr:row>
      <xdr:rowOff>142875</xdr:rowOff>
    </xdr:from>
    <xdr:to>
      <xdr:col>9</xdr:col>
      <xdr:colOff>495300</xdr:colOff>
      <xdr:row>45</xdr:row>
      <xdr:rowOff>133350</xdr:rowOff>
    </xdr:to>
    <xdr:sp macro="" textlink="">
      <xdr:nvSpPr>
        <xdr:cNvPr id="5" name="Freccia in su 4">
          <a:extLst>
            <a:ext uri="{FF2B5EF4-FFF2-40B4-BE49-F238E27FC236}">
              <a16:creationId xmlns:a16="http://schemas.microsoft.com/office/drawing/2014/main" id="{302AD146-D5C5-A31C-30E4-F5ECBB15FAFA}"/>
            </a:ext>
          </a:extLst>
        </xdr:cNvPr>
        <xdr:cNvSpPr/>
      </xdr:nvSpPr>
      <xdr:spPr>
        <a:xfrm>
          <a:off x="9191625" y="7124700"/>
          <a:ext cx="238125" cy="5334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314325</xdr:colOff>
      <xdr:row>25</xdr:row>
      <xdr:rowOff>180975</xdr:rowOff>
    </xdr:from>
    <xdr:to>
      <xdr:col>9</xdr:col>
      <xdr:colOff>552450</xdr:colOff>
      <xdr:row>28</xdr:row>
      <xdr:rowOff>152400</xdr:rowOff>
    </xdr:to>
    <xdr:sp macro="" textlink="">
      <xdr:nvSpPr>
        <xdr:cNvPr id="6" name="Freccia in su 5">
          <a:extLst>
            <a:ext uri="{FF2B5EF4-FFF2-40B4-BE49-F238E27FC236}">
              <a16:creationId xmlns:a16="http://schemas.microsoft.com/office/drawing/2014/main" id="{DF713F29-A007-4423-BA11-D65F2DBE9649}"/>
            </a:ext>
          </a:extLst>
        </xdr:cNvPr>
        <xdr:cNvSpPr/>
      </xdr:nvSpPr>
      <xdr:spPr>
        <a:xfrm>
          <a:off x="9248775" y="4038600"/>
          <a:ext cx="238125" cy="5334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</xdr:row>
      <xdr:rowOff>9525</xdr:rowOff>
    </xdr:from>
    <xdr:to>
      <xdr:col>9</xdr:col>
      <xdr:colOff>380999</xdr:colOff>
      <xdr:row>18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566D9C3-6BEE-4699-8A00-71C1988B9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19</xdr:row>
      <xdr:rowOff>171450</xdr:rowOff>
    </xdr:from>
    <xdr:to>
      <xdr:col>9</xdr:col>
      <xdr:colOff>428625</xdr:colOff>
      <xdr:row>33</xdr:row>
      <xdr:rowOff>19050</xdr:rowOff>
    </xdr:to>
    <xdr:graphicFrame macro="">
      <xdr:nvGraphicFramePr>
        <xdr:cNvPr id="5" name="Grafico 2">
          <a:extLst>
            <a:ext uri="{FF2B5EF4-FFF2-40B4-BE49-F238E27FC236}">
              <a16:creationId xmlns:a16="http://schemas.microsoft.com/office/drawing/2014/main" id="{1AC32CB5-199F-46EC-9618-4D85E58A9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54</xdr:row>
      <xdr:rowOff>176212</xdr:rowOff>
    </xdr:from>
    <xdr:to>
      <xdr:col>9</xdr:col>
      <xdr:colOff>438150</xdr:colOff>
      <xdr:row>68</xdr:row>
      <xdr:rowOff>38100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147DD5-725F-53BF-50F8-D1CC09D7EA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167640</xdr:colOff>
      <xdr:row>71</xdr:row>
      <xdr:rowOff>92392</xdr:rowOff>
    </xdr:from>
    <xdr:to>
      <xdr:col>9</xdr:col>
      <xdr:colOff>472440</xdr:colOff>
      <xdr:row>85</xdr:row>
      <xdr:rowOff>168592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EBE10D-364C-2208-ACD2-FDAE6F788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179070</xdr:colOff>
      <xdr:row>36</xdr:row>
      <xdr:rowOff>10477</xdr:rowOff>
    </xdr:from>
    <xdr:to>
      <xdr:col>9</xdr:col>
      <xdr:colOff>426720</xdr:colOff>
      <xdr:row>50</xdr:row>
      <xdr:rowOff>86677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5214BAD-EB3E-20E7-2815-CAFBE5907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179069</xdr:colOff>
      <xdr:row>87</xdr:row>
      <xdr:rowOff>101917</xdr:rowOff>
    </xdr:from>
    <xdr:to>
      <xdr:col>9</xdr:col>
      <xdr:colOff>493394</xdr:colOff>
      <xdr:row>101</xdr:row>
      <xdr:rowOff>178117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360E100-6D6C-4102-CF3A-E1DCB1B16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243840</xdr:colOff>
      <xdr:row>105</xdr:row>
      <xdr:rowOff>171450</xdr:rowOff>
    </xdr:from>
    <xdr:to>
      <xdr:col>7</xdr:col>
      <xdr:colOff>144780</xdr:colOff>
      <xdr:row>120</xdr:row>
      <xdr:rowOff>171450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5C20494-EFA5-94C1-9CA3-11CCEA545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350520</xdr:colOff>
      <xdr:row>105</xdr:row>
      <xdr:rowOff>171450</xdr:rowOff>
    </xdr:from>
    <xdr:to>
      <xdr:col>12</xdr:col>
      <xdr:colOff>655320</xdr:colOff>
      <xdr:row>120</xdr:row>
      <xdr:rowOff>171450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8C18C3F-C836-B6DC-25FA-A70F294F2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scoetasse.com/BusinessCenter/Ultime-Novita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n.napolitano4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showGridLines="0" showRowColHeaders="0" tabSelected="1" workbookViewId="0"/>
  </sheetViews>
  <sheetFormatPr defaultColWidth="9.140625" defaultRowHeight="15" x14ac:dyDescent="0.25"/>
  <cols>
    <col min="1" max="1" width="5.7109375" style="20" customWidth="1"/>
    <col min="2" max="2" width="7.7109375" style="20" customWidth="1"/>
    <col min="3" max="4" width="9.140625" style="20" customWidth="1"/>
    <col min="5" max="5" width="9.85546875" style="20" customWidth="1"/>
    <col min="6" max="6" width="9.140625" style="20" customWidth="1"/>
    <col min="7" max="8" width="9.140625" style="20"/>
    <col min="9" max="9" width="9.140625" style="20" customWidth="1"/>
    <col min="10" max="10" width="7.7109375" style="20" customWidth="1"/>
    <col min="11" max="11" width="9.140625" style="300"/>
    <col min="12" max="12" width="9.140625" style="20"/>
    <col min="13" max="13" width="2.85546875" style="20" customWidth="1"/>
    <col min="14" max="14" width="12.5703125" style="20" customWidth="1"/>
    <col min="15" max="15" width="9.140625" style="20"/>
    <col min="16" max="16" width="2.85546875" style="20" customWidth="1"/>
    <col min="17" max="16384" width="9.140625" style="20"/>
  </cols>
  <sheetData>
    <row r="1" spans="1:15" x14ac:dyDescent="0.25">
      <c r="C1" s="440"/>
      <c r="D1" s="440"/>
      <c r="E1" s="440"/>
      <c r="F1" s="440"/>
      <c r="G1" s="440"/>
      <c r="H1" s="440"/>
      <c r="I1" s="440"/>
    </row>
    <row r="2" spans="1:15" ht="6.75" customHeight="1" thickBot="1" x14ac:dyDescent="0.3">
      <c r="C2" s="438"/>
      <c r="D2" s="438"/>
      <c r="E2" s="438"/>
      <c r="F2" s="438"/>
      <c r="G2" s="438"/>
      <c r="H2" s="438"/>
      <c r="I2" s="438"/>
      <c r="J2" s="438"/>
    </row>
    <row r="3" spans="1:15" ht="20.45" customHeight="1" x14ac:dyDescent="0.25">
      <c r="B3" s="484" t="s">
        <v>369</v>
      </c>
      <c r="C3" s="485"/>
      <c r="D3" s="485"/>
      <c r="E3" s="485"/>
      <c r="F3" s="486"/>
      <c r="G3" s="441"/>
      <c r="H3" s="442"/>
      <c r="I3" s="442"/>
      <c r="J3" s="443"/>
      <c r="K3" s="24"/>
      <c r="L3" s="24"/>
      <c r="M3" s="24"/>
      <c r="N3" s="24"/>
    </row>
    <row r="4" spans="1:15" ht="22.5" x14ac:dyDescent="0.3">
      <c r="B4" s="487" t="s">
        <v>483</v>
      </c>
      <c r="C4" s="488"/>
      <c r="D4" s="488"/>
      <c r="E4" s="488"/>
      <c r="F4" s="489"/>
      <c r="G4" s="205"/>
      <c r="J4" s="444"/>
      <c r="K4" s="24"/>
      <c r="L4" s="24"/>
      <c r="M4" s="24"/>
      <c r="N4" s="24"/>
    </row>
    <row r="5" spans="1:15" ht="15.75" x14ac:dyDescent="0.25">
      <c r="B5" s="490" t="s">
        <v>484</v>
      </c>
      <c r="C5" s="491"/>
      <c r="D5" s="491"/>
      <c r="E5" s="491"/>
      <c r="F5" s="491"/>
      <c r="G5" s="220"/>
      <c r="H5" s="208"/>
      <c r="I5" s="208"/>
      <c r="J5" s="446"/>
      <c r="K5" s="445"/>
      <c r="L5" s="24"/>
    </row>
    <row r="6" spans="1:15" x14ac:dyDescent="0.25">
      <c r="B6" s="478" t="s">
        <v>205</v>
      </c>
      <c r="C6" s="451"/>
      <c r="D6" s="451"/>
      <c r="E6" s="451"/>
      <c r="F6" s="475"/>
      <c r="G6" s="492" t="s">
        <v>207</v>
      </c>
      <c r="H6" s="493"/>
      <c r="I6" s="493"/>
      <c r="J6" s="494"/>
      <c r="K6" s="448"/>
      <c r="L6" s="472"/>
    </row>
    <row r="7" spans="1:15" x14ac:dyDescent="0.25">
      <c r="B7" s="474" t="s">
        <v>482</v>
      </c>
      <c r="C7" s="476"/>
      <c r="D7" s="476"/>
      <c r="E7" s="476"/>
      <c r="F7" s="477"/>
      <c r="G7" s="495"/>
      <c r="H7" s="496"/>
      <c r="I7" s="496"/>
      <c r="J7" s="497"/>
      <c r="K7" s="448"/>
      <c r="L7" s="472"/>
      <c r="M7" s="472"/>
      <c r="N7" s="472"/>
      <c r="O7" s="472"/>
    </row>
    <row r="8" spans="1:15" ht="15" customHeight="1" x14ac:dyDescent="0.25">
      <c r="A8" s="440"/>
      <c r="B8" s="450"/>
      <c r="C8" s="451"/>
      <c r="D8" s="451"/>
      <c r="E8" s="451"/>
      <c r="F8" s="451"/>
      <c r="G8" s="452"/>
      <c r="H8" s="452"/>
      <c r="I8" s="452"/>
      <c r="J8" s="453"/>
      <c r="K8" s="448"/>
      <c r="L8" s="472"/>
      <c r="M8" s="472"/>
      <c r="N8" s="472"/>
      <c r="O8" s="472"/>
    </row>
    <row r="9" spans="1:15" x14ac:dyDescent="0.25">
      <c r="A9" s="440"/>
      <c r="B9" s="454"/>
      <c r="C9" s="503" t="s">
        <v>247</v>
      </c>
      <c r="D9" s="504"/>
      <c r="E9" s="505"/>
      <c r="G9" s="500" t="s">
        <v>336</v>
      </c>
      <c r="H9" s="501"/>
      <c r="I9" s="502"/>
      <c r="J9" s="455"/>
      <c r="K9" s="448"/>
      <c r="L9" s="472"/>
      <c r="M9" s="472"/>
      <c r="N9" s="472"/>
      <c r="O9" s="472"/>
    </row>
    <row r="10" spans="1:15" x14ac:dyDescent="0.25">
      <c r="A10" s="440"/>
      <c r="B10" s="456"/>
      <c r="G10" s="440"/>
      <c r="H10" s="479"/>
      <c r="I10" s="479"/>
      <c r="J10" s="458"/>
      <c r="K10" s="448"/>
      <c r="L10" s="449"/>
      <c r="N10" s="459"/>
      <c r="O10" s="459"/>
    </row>
    <row r="11" spans="1:15" ht="15" customHeight="1" x14ac:dyDescent="0.25">
      <c r="A11" s="440"/>
      <c r="B11" s="454"/>
      <c r="C11" s="500" t="s">
        <v>335</v>
      </c>
      <c r="D11" s="501"/>
      <c r="E11" s="502"/>
      <c r="G11" s="500" t="s">
        <v>337</v>
      </c>
      <c r="H11" s="501"/>
      <c r="I11" s="502"/>
      <c r="J11" s="460"/>
      <c r="K11" s="448"/>
      <c r="L11" s="449"/>
    </row>
    <row r="12" spans="1:15" ht="15" customHeight="1" x14ac:dyDescent="0.25">
      <c r="A12" s="440"/>
      <c r="B12" s="454"/>
      <c r="C12" s="457"/>
      <c r="D12" s="457"/>
      <c r="E12" s="440"/>
      <c r="F12" s="440"/>
      <c r="G12" s="461"/>
      <c r="H12" s="461"/>
      <c r="I12" s="461"/>
      <c r="J12" s="462"/>
      <c r="K12" s="448"/>
      <c r="L12" s="449"/>
    </row>
    <row r="13" spans="1:15" ht="15" customHeight="1" x14ac:dyDescent="0.25">
      <c r="A13" s="440"/>
      <c r="B13" s="456"/>
      <c r="C13" s="500" t="s">
        <v>387</v>
      </c>
      <c r="D13" s="501"/>
      <c r="E13" s="502"/>
      <c r="G13" s="506" t="s">
        <v>332</v>
      </c>
      <c r="H13" s="507"/>
      <c r="I13" s="508"/>
      <c r="J13" s="463"/>
      <c r="K13" s="448"/>
      <c r="L13" s="449"/>
      <c r="O13" s="24"/>
    </row>
    <row r="14" spans="1:15" x14ac:dyDescent="0.25">
      <c r="A14" s="440"/>
      <c r="B14" s="464"/>
      <c r="C14" s="447"/>
      <c r="D14" s="447"/>
      <c r="E14" s="447"/>
      <c r="F14" s="447"/>
      <c r="G14" s="447"/>
      <c r="H14" s="465"/>
      <c r="I14" s="465"/>
      <c r="J14" s="466"/>
      <c r="K14" s="448"/>
      <c r="L14" s="449"/>
    </row>
    <row r="15" spans="1:15" x14ac:dyDescent="0.25">
      <c r="A15" s="440"/>
      <c r="B15" s="450"/>
      <c r="C15" s="451"/>
      <c r="D15" s="451"/>
      <c r="E15" s="451"/>
      <c r="F15" s="451"/>
      <c r="G15" s="451"/>
      <c r="H15" s="451"/>
      <c r="I15" s="451"/>
      <c r="J15" s="467"/>
      <c r="K15" s="448"/>
      <c r="L15" s="449"/>
    </row>
    <row r="16" spans="1:15" x14ac:dyDescent="0.25">
      <c r="B16" s="498" t="s">
        <v>206</v>
      </c>
      <c r="C16" s="499"/>
      <c r="D16" s="440"/>
      <c r="E16" s="440"/>
      <c r="F16" s="440"/>
      <c r="G16" s="440"/>
      <c r="H16" s="440"/>
      <c r="I16" s="440"/>
      <c r="J16" s="468"/>
      <c r="K16" s="448"/>
      <c r="L16" s="449"/>
    </row>
    <row r="17" spans="2:12" x14ac:dyDescent="0.25">
      <c r="B17" s="454"/>
      <c r="C17" s="440"/>
      <c r="D17" s="440"/>
      <c r="E17" s="440"/>
      <c r="F17" s="440"/>
      <c r="G17" s="440"/>
      <c r="H17" s="440"/>
      <c r="I17" s="440"/>
      <c r="J17" s="468"/>
      <c r="K17" s="448"/>
      <c r="L17" s="449"/>
    </row>
    <row r="18" spans="2:12" x14ac:dyDescent="0.25">
      <c r="B18" s="454"/>
      <c r="C18" s="440"/>
      <c r="D18" s="440"/>
      <c r="E18" s="440"/>
      <c r="F18" s="440"/>
      <c r="G18" s="440"/>
      <c r="H18" s="440"/>
      <c r="I18" s="440"/>
      <c r="J18" s="468"/>
      <c r="K18" s="448"/>
      <c r="L18" s="449"/>
    </row>
    <row r="19" spans="2:12" x14ac:dyDescent="0.25">
      <c r="B19" s="454"/>
      <c r="C19" s="440"/>
      <c r="D19" s="440"/>
      <c r="E19" s="440"/>
      <c r="F19" s="440"/>
      <c r="G19" s="440"/>
      <c r="H19" s="440"/>
      <c r="I19" s="440"/>
      <c r="J19" s="468"/>
      <c r="K19" s="448"/>
      <c r="L19" s="449"/>
    </row>
    <row r="20" spans="2:12" x14ac:dyDescent="0.25">
      <c r="B20" s="454"/>
      <c r="C20" s="440"/>
      <c r="D20" s="440"/>
      <c r="E20" s="440"/>
      <c r="F20" s="440"/>
      <c r="G20" s="440"/>
      <c r="H20" s="440"/>
      <c r="I20" s="440"/>
      <c r="J20" s="468"/>
      <c r="K20" s="448"/>
      <c r="L20" s="449"/>
    </row>
    <row r="21" spans="2:12" x14ac:dyDescent="0.25">
      <c r="B21" s="454"/>
      <c r="C21" s="440"/>
      <c r="D21" s="440"/>
      <c r="E21" s="440"/>
      <c r="F21" s="440"/>
      <c r="G21" s="440"/>
      <c r="H21" s="440"/>
      <c r="I21" s="440"/>
      <c r="J21" s="468"/>
      <c r="K21" s="448"/>
      <c r="L21" s="449"/>
    </row>
    <row r="22" spans="2:12" x14ac:dyDescent="0.25">
      <c r="B22" s="454"/>
      <c r="C22" s="440"/>
      <c r="D22" s="440"/>
      <c r="E22" s="440"/>
      <c r="F22" s="440"/>
      <c r="G22" s="440"/>
      <c r="H22" s="440"/>
      <c r="I22" s="440"/>
      <c r="J22" s="468"/>
      <c r="K22" s="448"/>
      <c r="L22" s="449"/>
    </row>
    <row r="23" spans="2:12" ht="15.75" thickBot="1" x14ac:dyDescent="0.3">
      <c r="B23" s="469"/>
      <c r="C23" s="470"/>
      <c r="D23" s="470"/>
      <c r="E23" s="470"/>
      <c r="F23" s="470"/>
      <c r="G23" s="470"/>
      <c r="H23" s="470"/>
      <c r="I23" s="470"/>
      <c r="J23" s="471"/>
      <c r="K23" s="448"/>
      <c r="L23" s="449"/>
    </row>
    <row r="24" spans="2:12" x14ac:dyDescent="0.25">
      <c r="K24" s="448"/>
      <c r="L24" s="449"/>
    </row>
    <row r="25" spans="2:12" x14ac:dyDescent="0.25">
      <c r="K25" s="448"/>
      <c r="L25" s="449"/>
    </row>
    <row r="26" spans="2:12" x14ac:dyDescent="0.25">
      <c r="L26" s="24"/>
    </row>
    <row r="27" spans="2:12" x14ac:dyDescent="0.25">
      <c r="K27" s="448"/>
      <c r="L27" s="449"/>
    </row>
    <row r="28" spans="2:12" x14ac:dyDescent="0.25">
      <c r="K28" s="448"/>
      <c r="L28" s="449"/>
    </row>
    <row r="29" spans="2:12" x14ac:dyDescent="0.25">
      <c r="K29" s="448"/>
      <c r="L29" s="449"/>
    </row>
  </sheetData>
  <sheetProtection algorithmName="SHA-512" hashValue="oxN9XzgyXokhvmIxvN2/0Fv0f2Q6+NVk/OQRJj6SumLMSjF3/g7O44QUR2EGL9MBWH35UX7IkhG/0b883ZevcQ==" saltValue="J5v9Sb+nOyajncu6YSgGgA==" spinCount="100000" sheet="1" objects="1" scenarios="1"/>
  <mergeCells count="11">
    <mergeCell ref="B3:F3"/>
    <mergeCell ref="B4:F4"/>
    <mergeCell ref="B5:F5"/>
    <mergeCell ref="G6:J7"/>
    <mergeCell ref="B16:C16"/>
    <mergeCell ref="C11:E11"/>
    <mergeCell ref="G9:I9"/>
    <mergeCell ref="G11:I11"/>
    <mergeCell ref="C13:E13"/>
    <mergeCell ref="C9:E9"/>
    <mergeCell ref="G13:I13"/>
  </mergeCells>
  <phoneticPr fontId="4" type="noConversion"/>
  <hyperlinks>
    <hyperlink ref="B16" r:id="rId1" display="Ultimi arrivi" xr:uid="{2F2080F4-9C57-47FA-B2C7-14A2F4633116}"/>
    <hyperlink ref="C11:E11" location="IMPOSTAZIONI!A1" display="1. IMPOSTAZIONI INIZIALI" xr:uid="{3A38105D-2CB2-4ED0-BFF3-CBCBC26FE9EB}"/>
    <hyperlink ref="G9:I9" location="'MENU BDG'!A1" display="3. BUDGET ECONOMICO " xr:uid="{469A960E-263C-4AF5-8145-CDC68A171272}"/>
    <hyperlink ref="G11:I11" location="'BDG TESORERIA'!A1" display="4. BUDGET DI TESORERIA" xr:uid="{83F4D998-DD41-4021-B1E7-AFF8ADB4836F}"/>
    <hyperlink ref="C13:E13" location="'MENU STRATEGIE'!A1" display="2. PIANIFICAZIONE STRATEGICA" xr:uid="{104BC145-FD61-4AD8-9818-7A8DA710A571}"/>
    <hyperlink ref="G13:I13" location="UTILITA!A1" display="Utilità di calcolo" xr:uid="{19524DA6-A935-4F41-8546-F350F90E4964}"/>
    <hyperlink ref="C9:E9" location="INFO!A1" display="Info &amp; Credits" xr:uid="{EEE96073-088D-4025-B3E9-B18728FB1C6F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224F-3750-4BE4-A851-504EE1FDDC70}">
  <dimension ref="A1:AR52"/>
  <sheetViews>
    <sheetView showRowColHeader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9.140625" defaultRowHeight="15" x14ac:dyDescent="0.25"/>
  <cols>
    <col min="1" max="1" width="5.7109375" style="40" customWidth="1"/>
    <col min="2" max="2" width="42.28515625" style="40" customWidth="1"/>
    <col min="3" max="3" width="16.7109375" style="38" bestFit="1" customWidth="1"/>
    <col min="4" max="5" width="16.7109375" style="38" customWidth="1"/>
    <col min="6" max="6" width="16.7109375" style="38" bestFit="1" customWidth="1"/>
    <col min="7" max="8" width="16.7109375" style="38" customWidth="1"/>
    <col min="9" max="9" width="16.7109375" style="38" bestFit="1" customWidth="1"/>
    <col min="10" max="11" width="16.7109375" style="38" customWidth="1"/>
    <col min="12" max="12" width="16.7109375" style="38" bestFit="1" customWidth="1"/>
    <col min="13" max="14" width="16.7109375" style="38" customWidth="1"/>
    <col min="15" max="15" width="16.7109375" style="38" bestFit="1" customWidth="1"/>
    <col min="16" max="17" width="16.7109375" style="38" customWidth="1"/>
    <col min="18" max="18" width="16.7109375" style="38" bestFit="1" customWidth="1"/>
    <col min="19" max="20" width="16.7109375" style="38" customWidth="1"/>
    <col min="21" max="21" width="16.7109375" style="38" bestFit="1" customWidth="1"/>
    <col min="22" max="23" width="16.7109375" style="38" customWidth="1"/>
    <col min="24" max="24" width="16.7109375" style="38" bestFit="1" customWidth="1"/>
    <col min="25" max="26" width="16.7109375" style="38" customWidth="1"/>
    <col min="27" max="27" width="16.7109375" style="38" bestFit="1" customWidth="1"/>
    <col min="28" max="29" width="16.7109375" style="38" customWidth="1"/>
    <col min="30" max="30" width="16.7109375" style="38" bestFit="1" customWidth="1"/>
    <col min="31" max="32" width="16.7109375" style="38" customWidth="1"/>
    <col min="33" max="33" width="16.7109375" style="38" bestFit="1" customWidth="1"/>
    <col min="34" max="35" width="16.7109375" style="38" customWidth="1"/>
    <col min="36" max="36" width="16.7109375" style="38" bestFit="1" customWidth="1"/>
    <col min="37" max="38" width="16.7109375" style="38" customWidth="1"/>
    <col min="39" max="39" width="16.7109375" style="38" bestFit="1" customWidth="1"/>
    <col min="40" max="40" width="7.85546875" style="39" bestFit="1" customWidth="1"/>
    <col min="41" max="41" width="16.7109375" style="38" customWidth="1"/>
    <col min="42" max="42" width="7.85546875" style="39" bestFit="1" customWidth="1"/>
    <col min="43" max="43" width="16.7109375" style="38" customWidth="1"/>
    <col min="44" max="16384" width="9.140625" style="40"/>
  </cols>
  <sheetData>
    <row r="1" spans="2:43" x14ac:dyDescent="0.25">
      <c r="B1" s="37">
        <f>+IMPOSTAZIONI!C6</f>
        <v>0</v>
      </c>
    </row>
    <row r="2" spans="2:43" x14ac:dyDescent="0.25">
      <c r="B2" s="41" t="s">
        <v>4</v>
      </c>
      <c r="C2" s="42" t="s">
        <v>82</v>
      </c>
      <c r="F2" s="42" t="s">
        <v>82</v>
      </c>
      <c r="I2" s="42" t="s">
        <v>82</v>
      </c>
      <c r="L2" s="42" t="s">
        <v>82</v>
      </c>
      <c r="O2" s="42" t="s">
        <v>82</v>
      </c>
      <c r="R2" s="42" t="s">
        <v>82</v>
      </c>
      <c r="U2" s="42" t="s">
        <v>82</v>
      </c>
      <c r="X2" s="42" t="s">
        <v>82</v>
      </c>
      <c r="AA2" s="42" t="s">
        <v>82</v>
      </c>
      <c r="AD2" s="42" t="s">
        <v>82</v>
      </c>
      <c r="AG2" s="42" t="s">
        <v>82</v>
      </c>
      <c r="AJ2" s="42" t="s">
        <v>82</v>
      </c>
      <c r="AQ2" s="42" t="s">
        <v>82</v>
      </c>
    </row>
    <row r="4" spans="2:43" s="45" customFormat="1" ht="30" x14ac:dyDescent="0.25">
      <c r="B4" s="43" t="s">
        <v>249</v>
      </c>
      <c r="C4" s="553" t="s">
        <v>67</v>
      </c>
      <c r="D4" s="553"/>
      <c r="E4" s="553"/>
      <c r="F4" s="553" t="s">
        <v>71</v>
      </c>
      <c r="G4" s="553"/>
      <c r="H4" s="553"/>
      <c r="I4" s="553" t="s">
        <v>72</v>
      </c>
      <c r="J4" s="553"/>
      <c r="K4" s="553"/>
      <c r="L4" s="553" t="s">
        <v>73</v>
      </c>
      <c r="M4" s="553"/>
      <c r="N4" s="553"/>
      <c r="O4" s="553" t="s">
        <v>74</v>
      </c>
      <c r="P4" s="553"/>
      <c r="Q4" s="553"/>
      <c r="R4" s="553" t="s">
        <v>75</v>
      </c>
      <c r="S4" s="553"/>
      <c r="T4" s="553"/>
      <c r="U4" s="553" t="s">
        <v>76</v>
      </c>
      <c r="V4" s="553"/>
      <c r="W4" s="553"/>
      <c r="X4" s="553" t="s">
        <v>77</v>
      </c>
      <c r="Y4" s="553"/>
      <c r="Z4" s="553"/>
      <c r="AA4" s="553" t="s">
        <v>78</v>
      </c>
      <c r="AB4" s="553"/>
      <c r="AC4" s="553"/>
      <c r="AD4" s="553" t="s">
        <v>79</v>
      </c>
      <c r="AE4" s="553"/>
      <c r="AF4" s="553"/>
      <c r="AG4" s="553" t="s">
        <v>80</v>
      </c>
      <c r="AH4" s="553"/>
      <c r="AI4" s="553"/>
      <c r="AJ4" s="553" t="s">
        <v>81</v>
      </c>
      <c r="AK4" s="553"/>
      <c r="AL4" s="553"/>
      <c r="AM4" s="553" t="s">
        <v>67</v>
      </c>
      <c r="AN4" s="553"/>
      <c r="AO4" s="553"/>
      <c r="AP4" s="553"/>
      <c r="AQ4" s="553"/>
    </row>
    <row r="5" spans="2:43" s="46" customFormat="1" x14ac:dyDescent="0.25">
      <c r="B5" s="561" t="str">
        <f>+IMPOSTAZIONI!E16</f>
        <v>Reparto WELLNESS</v>
      </c>
      <c r="C5" s="554">
        <f>+IMPOSTAZIONI!C22</f>
        <v>0</v>
      </c>
      <c r="D5" s="555"/>
      <c r="E5" s="556"/>
      <c r="F5" s="563">
        <f>+IMPOSTAZIONI!C23</f>
        <v>0</v>
      </c>
      <c r="G5" s="564"/>
      <c r="H5" s="565"/>
      <c r="I5" s="554">
        <f>+IMPOSTAZIONI!C24</f>
        <v>0</v>
      </c>
      <c r="J5" s="555"/>
      <c r="K5" s="556"/>
      <c r="L5" s="563">
        <f>+IMPOSTAZIONI!C25</f>
        <v>0</v>
      </c>
      <c r="M5" s="564"/>
      <c r="N5" s="565"/>
      <c r="O5" s="554">
        <f>+IMPOSTAZIONI!C26</f>
        <v>0</v>
      </c>
      <c r="P5" s="555"/>
      <c r="Q5" s="556"/>
      <c r="R5" s="563">
        <f>+IMPOSTAZIONI!C27</f>
        <v>0</v>
      </c>
      <c r="S5" s="564"/>
      <c r="T5" s="565"/>
      <c r="U5" s="554">
        <f>+IMPOSTAZIONI!C28</f>
        <v>0</v>
      </c>
      <c r="V5" s="555"/>
      <c r="W5" s="556"/>
      <c r="X5" s="563">
        <f>+IMPOSTAZIONI!C29</f>
        <v>0</v>
      </c>
      <c r="Y5" s="564"/>
      <c r="Z5" s="565"/>
      <c r="AA5" s="554">
        <f>+IMPOSTAZIONI!C30</f>
        <v>0</v>
      </c>
      <c r="AB5" s="555"/>
      <c r="AC5" s="556"/>
      <c r="AD5" s="563">
        <f>+IMPOSTAZIONI!C31</f>
        <v>0</v>
      </c>
      <c r="AE5" s="564"/>
      <c r="AF5" s="565"/>
      <c r="AG5" s="554">
        <f>+IMPOSTAZIONI!C32</f>
        <v>0</v>
      </c>
      <c r="AH5" s="555"/>
      <c r="AI5" s="556"/>
      <c r="AJ5" s="563">
        <f>+IMPOSTAZIONI!C33</f>
        <v>0</v>
      </c>
      <c r="AK5" s="564"/>
      <c r="AL5" s="565"/>
      <c r="AM5" s="557" t="s">
        <v>190</v>
      </c>
      <c r="AN5" s="558"/>
      <c r="AO5" s="558"/>
      <c r="AP5" s="559"/>
      <c r="AQ5" s="560"/>
    </row>
    <row r="6" spans="2:43" s="54" customFormat="1" ht="24" x14ac:dyDescent="0.25">
      <c r="B6" s="562"/>
      <c r="C6" s="47" t="s">
        <v>68</v>
      </c>
      <c r="D6" s="47" t="s">
        <v>70</v>
      </c>
      <c r="E6" s="47" t="s">
        <v>69</v>
      </c>
      <c r="F6" s="48" t="s">
        <v>68</v>
      </c>
      <c r="G6" s="48" t="s">
        <v>70</v>
      </c>
      <c r="H6" s="48" t="s">
        <v>69</v>
      </c>
      <c r="I6" s="47" t="s">
        <v>68</v>
      </c>
      <c r="J6" s="47" t="s">
        <v>70</v>
      </c>
      <c r="K6" s="47" t="s">
        <v>69</v>
      </c>
      <c r="L6" s="48" t="s">
        <v>68</v>
      </c>
      <c r="M6" s="48" t="s">
        <v>70</v>
      </c>
      <c r="N6" s="48" t="s">
        <v>69</v>
      </c>
      <c r="O6" s="47" t="s">
        <v>68</v>
      </c>
      <c r="P6" s="47" t="s">
        <v>70</v>
      </c>
      <c r="Q6" s="47" t="s">
        <v>69</v>
      </c>
      <c r="R6" s="48" t="s">
        <v>68</v>
      </c>
      <c r="S6" s="48" t="s">
        <v>70</v>
      </c>
      <c r="T6" s="48" t="s">
        <v>69</v>
      </c>
      <c r="U6" s="47" t="s">
        <v>68</v>
      </c>
      <c r="V6" s="47" t="s">
        <v>70</v>
      </c>
      <c r="W6" s="47" t="s">
        <v>69</v>
      </c>
      <c r="X6" s="48" t="s">
        <v>68</v>
      </c>
      <c r="Y6" s="48" t="s">
        <v>70</v>
      </c>
      <c r="Z6" s="48" t="s">
        <v>69</v>
      </c>
      <c r="AA6" s="47" t="s">
        <v>68</v>
      </c>
      <c r="AB6" s="47" t="s">
        <v>70</v>
      </c>
      <c r="AC6" s="47" t="s">
        <v>69</v>
      </c>
      <c r="AD6" s="48" t="s">
        <v>68</v>
      </c>
      <c r="AE6" s="48" t="s">
        <v>70</v>
      </c>
      <c r="AF6" s="48" t="s">
        <v>69</v>
      </c>
      <c r="AG6" s="47" t="s">
        <v>68</v>
      </c>
      <c r="AH6" s="47" t="s">
        <v>70</v>
      </c>
      <c r="AI6" s="47" t="s">
        <v>69</v>
      </c>
      <c r="AJ6" s="48" t="s">
        <v>68</v>
      </c>
      <c r="AK6" s="48" t="s">
        <v>70</v>
      </c>
      <c r="AL6" s="48" t="s">
        <v>69</v>
      </c>
      <c r="AM6" s="49" t="s">
        <v>68</v>
      </c>
      <c r="AN6" s="50"/>
      <c r="AO6" s="51" t="s">
        <v>215</v>
      </c>
      <c r="AP6" s="143" t="str">
        <f>+'DATI GRAFICI'!D27</f>
        <v>Dati assenti</v>
      </c>
      <c r="AQ6" s="53" t="s">
        <v>69</v>
      </c>
    </row>
    <row r="7" spans="2:43" s="166" customFormat="1" x14ac:dyDescent="0.25">
      <c r="B7" s="163" t="s">
        <v>130</v>
      </c>
      <c r="C7" s="109"/>
      <c r="D7" s="109"/>
      <c r="E7" s="109"/>
      <c r="F7" s="112"/>
      <c r="G7" s="112"/>
      <c r="H7" s="112"/>
      <c r="I7" s="109"/>
      <c r="J7" s="109"/>
      <c r="K7" s="109"/>
      <c r="L7" s="112"/>
      <c r="M7" s="112"/>
      <c r="N7" s="112"/>
      <c r="O7" s="109"/>
      <c r="P7" s="109"/>
      <c r="Q7" s="109"/>
      <c r="R7" s="112"/>
      <c r="S7" s="112"/>
      <c r="T7" s="112"/>
      <c r="U7" s="109"/>
      <c r="V7" s="109"/>
      <c r="W7" s="109"/>
      <c r="X7" s="112"/>
      <c r="Y7" s="112"/>
      <c r="Z7" s="112"/>
      <c r="AA7" s="109"/>
      <c r="AB7" s="109"/>
      <c r="AC7" s="109"/>
      <c r="AD7" s="112"/>
      <c r="AE7" s="112"/>
      <c r="AF7" s="112"/>
      <c r="AG7" s="109"/>
      <c r="AH7" s="109"/>
      <c r="AI7" s="109"/>
      <c r="AJ7" s="112"/>
      <c r="AK7" s="112"/>
      <c r="AL7" s="112"/>
      <c r="AM7" s="164"/>
      <c r="AN7" s="50"/>
      <c r="AO7" s="164"/>
      <c r="AP7" s="165"/>
      <c r="AQ7" s="164"/>
    </row>
    <row r="8" spans="2:43" s="46" customFormat="1" x14ac:dyDescent="0.25">
      <c r="B8" s="167" t="s">
        <v>131</v>
      </c>
      <c r="C8" s="62">
        <f>+C9+C10+C11+C12+C13-C14</f>
        <v>0</v>
      </c>
      <c r="D8" s="62">
        <f>+D9+D10+D11+D12+D13-D14</f>
        <v>0</v>
      </c>
      <c r="E8" s="62">
        <f>+D8-C8</f>
        <v>0</v>
      </c>
      <c r="F8" s="63">
        <f>+F9+F10+F11+F12+F13-F14</f>
        <v>0</v>
      </c>
      <c r="G8" s="63">
        <f>+G9+G10+G11+G12+G13-G14</f>
        <v>0</v>
      </c>
      <c r="H8" s="63">
        <f>+G8-F8</f>
        <v>0</v>
      </c>
      <c r="I8" s="62">
        <f>+I9+I10+I11+I12+I13-I14</f>
        <v>0</v>
      </c>
      <c r="J8" s="62">
        <f>+J9+J10+J11+J12+J13-J14</f>
        <v>0</v>
      </c>
      <c r="K8" s="62">
        <f>+J8-I8</f>
        <v>0</v>
      </c>
      <c r="L8" s="63">
        <f>+L9+L10+L11+L12+L13-L14</f>
        <v>0</v>
      </c>
      <c r="M8" s="63">
        <f>+M9+M10+M11+M12+M13-M14</f>
        <v>0</v>
      </c>
      <c r="N8" s="63">
        <f>+M8-L8</f>
        <v>0</v>
      </c>
      <c r="O8" s="62">
        <f>+O9+O10+O11+O12+O13-O14</f>
        <v>0</v>
      </c>
      <c r="P8" s="62">
        <f>+P9+P10+P11+P12+P13-P14</f>
        <v>0</v>
      </c>
      <c r="Q8" s="62">
        <f>+P8-O8</f>
        <v>0</v>
      </c>
      <c r="R8" s="63">
        <f>+R9+R10+R11+R12+R13-R14</f>
        <v>0</v>
      </c>
      <c r="S8" s="63">
        <f>+S9+S10+S11+S12+S13-S14</f>
        <v>0</v>
      </c>
      <c r="T8" s="63">
        <f>+S8-R8</f>
        <v>0</v>
      </c>
      <c r="U8" s="62">
        <f>+U9+U10+U11+U12+U13-U14</f>
        <v>0</v>
      </c>
      <c r="V8" s="62">
        <f>+V9+V10+V11+V12+V13-V14</f>
        <v>0</v>
      </c>
      <c r="W8" s="62">
        <f>+V8-U8</f>
        <v>0</v>
      </c>
      <c r="X8" s="63">
        <f>+X9+X10+X11+X12+X13-X14</f>
        <v>0</v>
      </c>
      <c r="Y8" s="63">
        <f>+Y9+Y10+Y11+Y12+Y13-Y14</f>
        <v>0</v>
      </c>
      <c r="Z8" s="63">
        <f>+Y8-X8</f>
        <v>0</v>
      </c>
      <c r="AA8" s="62">
        <f>+AA9+AA10+AA11+AA12+AA13-AA14</f>
        <v>0</v>
      </c>
      <c r="AB8" s="62">
        <f>+AB9+AB10+AB11+AB12+AB13-AB14</f>
        <v>0</v>
      </c>
      <c r="AC8" s="62">
        <f>+AB8-AA8</f>
        <v>0</v>
      </c>
      <c r="AD8" s="63">
        <f>+AD9+AD10+AD11+AD12+AD13-AD14</f>
        <v>0</v>
      </c>
      <c r="AE8" s="63">
        <f>+AE9+AE10+AE11+AE12+AE13-AE14</f>
        <v>0</v>
      </c>
      <c r="AF8" s="63">
        <f>+AE8-AD8</f>
        <v>0</v>
      </c>
      <c r="AG8" s="62">
        <f>+AG9+AG10+AG11+AG12+AG13-AG14</f>
        <v>0</v>
      </c>
      <c r="AH8" s="62">
        <f>+AH9+AH10+AH11+AH12+AH13-AH14</f>
        <v>0</v>
      </c>
      <c r="AI8" s="62">
        <f>+AH8-AG8</f>
        <v>0</v>
      </c>
      <c r="AJ8" s="63">
        <f>+AJ9+AJ10+AJ11+AJ12+AJ13-AJ14</f>
        <v>0</v>
      </c>
      <c r="AK8" s="63">
        <f>+AK9+AK10+AK11+AK12+AK13-AK14</f>
        <v>0</v>
      </c>
      <c r="AL8" s="63">
        <f>+AK8-AJ8</f>
        <v>0</v>
      </c>
      <c r="AM8" s="64">
        <f>+C8+F8+I8+L8+O8+R8+U8+X8+AA8+AD8+AG8+AJ8</f>
        <v>0</v>
      </c>
      <c r="AN8" s="65">
        <v>1</v>
      </c>
      <c r="AO8" s="64">
        <f t="shared" ref="AO8:AO17" si="0">+D8+G8+J8+M8+P8+S8+V8+Y8+AB8+AE8+AH8+AK8</f>
        <v>0</v>
      </c>
      <c r="AP8" s="65">
        <v>1</v>
      </c>
      <c r="AQ8" s="64">
        <f>+E8+H8+K8+N8+Q8+T8+W8+Z8+AC8+AF8+AI8+AL8</f>
        <v>0</v>
      </c>
    </row>
    <row r="9" spans="2:43" x14ac:dyDescent="0.25">
      <c r="B9" s="66" t="s">
        <v>132</v>
      </c>
      <c r="C9" s="117"/>
      <c r="D9" s="117"/>
      <c r="E9" s="67">
        <f>+D9-C9</f>
        <v>0</v>
      </c>
      <c r="F9" s="117"/>
      <c r="G9" s="117"/>
      <c r="H9" s="57">
        <f>+G9-F9</f>
        <v>0</v>
      </c>
      <c r="I9" s="117"/>
      <c r="J9" s="117"/>
      <c r="K9" s="67">
        <f>+J9-I9</f>
        <v>0</v>
      </c>
      <c r="L9" s="117"/>
      <c r="M9" s="117"/>
      <c r="N9" s="57">
        <f>+M9-L9</f>
        <v>0</v>
      </c>
      <c r="O9" s="117"/>
      <c r="P9" s="117"/>
      <c r="Q9" s="67">
        <f>+P9-O9</f>
        <v>0</v>
      </c>
      <c r="R9" s="117"/>
      <c r="S9" s="117"/>
      <c r="T9" s="57">
        <f>+S9-R9</f>
        <v>0</v>
      </c>
      <c r="U9" s="117"/>
      <c r="V9" s="117"/>
      <c r="W9" s="67">
        <f>+V9-U9</f>
        <v>0</v>
      </c>
      <c r="X9" s="117"/>
      <c r="Y9" s="117"/>
      <c r="Z9" s="57">
        <f>+Y9-X9</f>
        <v>0</v>
      </c>
      <c r="AA9" s="117"/>
      <c r="AB9" s="117"/>
      <c r="AC9" s="67">
        <f>+AB9-AA9</f>
        <v>0</v>
      </c>
      <c r="AD9" s="117"/>
      <c r="AE9" s="117"/>
      <c r="AF9" s="57">
        <f>+AE9-AD9</f>
        <v>0</v>
      </c>
      <c r="AG9" s="117"/>
      <c r="AH9" s="117"/>
      <c r="AI9" s="67">
        <f>+AH9-AG9</f>
        <v>0</v>
      </c>
      <c r="AJ9" s="117"/>
      <c r="AK9" s="117"/>
      <c r="AL9" s="57">
        <f>+AK9-AJ9</f>
        <v>0</v>
      </c>
      <c r="AM9" s="68">
        <f t="shared" ref="AM9:AM50" si="1">+C9+F9+I9+L9+O9+R9+U9+X9+AA9+AD9+AG9+AJ9</f>
        <v>0</v>
      </c>
      <c r="AN9" s="59" t="e">
        <f>+AM9/$AM$8</f>
        <v>#DIV/0!</v>
      </c>
      <c r="AO9" s="68">
        <f t="shared" si="0"/>
        <v>0</v>
      </c>
      <c r="AP9" s="59" t="e">
        <f>+AO9/$AO$8</f>
        <v>#DIV/0!</v>
      </c>
      <c r="AQ9" s="68">
        <f>+E9+H9+K9+N9+Q9+T9+W9+Z9+AC9+AF9+AI9+AL9</f>
        <v>0</v>
      </c>
    </row>
    <row r="10" spans="2:43" x14ac:dyDescent="0.25">
      <c r="B10" s="66" t="s">
        <v>133</v>
      </c>
      <c r="C10" s="117"/>
      <c r="D10" s="117"/>
      <c r="E10" s="67">
        <f t="shared" ref="E10:E13" si="2">+D10-C10</f>
        <v>0</v>
      </c>
      <c r="F10" s="117"/>
      <c r="G10" s="117"/>
      <c r="H10" s="57">
        <f t="shared" ref="H10:H14" si="3">+G10-F10</f>
        <v>0</v>
      </c>
      <c r="I10" s="117"/>
      <c r="J10" s="117"/>
      <c r="K10" s="67">
        <f t="shared" ref="K10:K14" si="4">+J10-I10</f>
        <v>0</v>
      </c>
      <c r="L10" s="117"/>
      <c r="M10" s="117"/>
      <c r="N10" s="57">
        <f t="shared" ref="N10:N14" si="5">+M10-L10</f>
        <v>0</v>
      </c>
      <c r="O10" s="117"/>
      <c r="P10" s="117"/>
      <c r="Q10" s="67">
        <f t="shared" ref="Q10:Q14" si="6">+P10-O10</f>
        <v>0</v>
      </c>
      <c r="R10" s="117"/>
      <c r="S10" s="117"/>
      <c r="T10" s="57">
        <f t="shared" ref="T10:T14" si="7">+S10-R10</f>
        <v>0</v>
      </c>
      <c r="U10" s="117"/>
      <c r="V10" s="117"/>
      <c r="W10" s="67">
        <f t="shared" ref="W10:W14" si="8">+V10-U10</f>
        <v>0</v>
      </c>
      <c r="X10" s="117"/>
      <c r="Y10" s="117"/>
      <c r="Z10" s="57">
        <f t="shared" ref="Z10:Z14" si="9">+Y10-X10</f>
        <v>0</v>
      </c>
      <c r="AA10" s="117"/>
      <c r="AB10" s="117"/>
      <c r="AC10" s="67">
        <f t="shared" ref="AC10:AC14" si="10">+AB10-AA10</f>
        <v>0</v>
      </c>
      <c r="AD10" s="117"/>
      <c r="AE10" s="117"/>
      <c r="AF10" s="57">
        <f t="shared" ref="AF10:AF14" si="11">+AE10-AD10</f>
        <v>0</v>
      </c>
      <c r="AG10" s="117"/>
      <c r="AH10" s="117"/>
      <c r="AI10" s="67">
        <f t="shared" ref="AI10:AI14" si="12">+AH10-AG10</f>
        <v>0</v>
      </c>
      <c r="AJ10" s="117"/>
      <c r="AK10" s="117"/>
      <c r="AL10" s="57">
        <f t="shared" ref="AL10:AL14" si="13">+AK10-AJ10</f>
        <v>0</v>
      </c>
      <c r="AM10" s="68">
        <f t="shared" si="1"/>
        <v>0</v>
      </c>
      <c r="AN10" s="59" t="e">
        <f t="shared" ref="AN10:AN17" si="14">+AM10/$AM$8</f>
        <v>#DIV/0!</v>
      </c>
      <c r="AO10" s="68">
        <f t="shared" si="0"/>
        <v>0</v>
      </c>
      <c r="AP10" s="59" t="e">
        <f t="shared" ref="AP10:AP14" si="15">+AO10/$AO$8</f>
        <v>#DIV/0!</v>
      </c>
      <c r="AQ10" s="68">
        <f t="shared" ref="AQ10:AQ14" si="16">+E10+H10+K10+N10+Q10+T10+W10+Z10+AC10+AF10+AI10+AL10</f>
        <v>0</v>
      </c>
    </row>
    <row r="11" spans="2:43" x14ac:dyDescent="0.25">
      <c r="B11" s="66" t="s">
        <v>134</v>
      </c>
      <c r="C11" s="117"/>
      <c r="D11" s="117"/>
      <c r="E11" s="67">
        <f t="shared" si="2"/>
        <v>0</v>
      </c>
      <c r="F11" s="117"/>
      <c r="G11" s="117"/>
      <c r="H11" s="57">
        <f t="shared" si="3"/>
        <v>0</v>
      </c>
      <c r="I11" s="117"/>
      <c r="J11" s="117"/>
      <c r="K11" s="67">
        <f t="shared" si="4"/>
        <v>0</v>
      </c>
      <c r="L11" s="117"/>
      <c r="M11" s="117"/>
      <c r="N11" s="57">
        <f t="shared" si="5"/>
        <v>0</v>
      </c>
      <c r="O11" s="117"/>
      <c r="P11" s="117"/>
      <c r="Q11" s="67">
        <f t="shared" si="6"/>
        <v>0</v>
      </c>
      <c r="R11" s="117"/>
      <c r="S11" s="117"/>
      <c r="T11" s="57">
        <f t="shared" si="7"/>
        <v>0</v>
      </c>
      <c r="U11" s="117"/>
      <c r="V11" s="117"/>
      <c r="W11" s="67">
        <f t="shared" si="8"/>
        <v>0</v>
      </c>
      <c r="X11" s="117"/>
      <c r="Y11" s="117"/>
      <c r="Z11" s="57">
        <f t="shared" si="9"/>
        <v>0</v>
      </c>
      <c r="AA11" s="117"/>
      <c r="AB11" s="117"/>
      <c r="AC11" s="67">
        <f t="shared" si="10"/>
        <v>0</v>
      </c>
      <c r="AD11" s="117"/>
      <c r="AE11" s="117"/>
      <c r="AF11" s="57">
        <f t="shared" si="11"/>
        <v>0</v>
      </c>
      <c r="AG11" s="117"/>
      <c r="AH11" s="117"/>
      <c r="AI11" s="67">
        <f t="shared" si="12"/>
        <v>0</v>
      </c>
      <c r="AJ11" s="117"/>
      <c r="AK11" s="117"/>
      <c r="AL11" s="57">
        <f t="shared" si="13"/>
        <v>0</v>
      </c>
      <c r="AM11" s="68">
        <f t="shared" si="1"/>
        <v>0</v>
      </c>
      <c r="AN11" s="59" t="e">
        <f t="shared" si="14"/>
        <v>#DIV/0!</v>
      </c>
      <c r="AO11" s="68">
        <f t="shared" si="0"/>
        <v>0</v>
      </c>
      <c r="AP11" s="59" t="e">
        <f t="shared" si="15"/>
        <v>#DIV/0!</v>
      </c>
      <c r="AQ11" s="68">
        <f t="shared" si="16"/>
        <v>0</v>
      </c>
    </row>
    <row r="12" spans="2:43" x14ac:dyDescent="0.25">
      <c r="B12" s="66" t="s">
        <v>135</v>
      </c>
      <c r="C12" s="117"/>
      <c r="D12" s="117"/>
      <c r="E12" s="67">
        <f t="shared" si="2"/>
        <v>0</v>
      </c>
      <c r="F12" s="117"/>
      <c r="G12" s="117"/>
      <c r="H12" s="57">
        <f t="shared" si="3"/>
        <v>0</v>
      </c>
      <c r="I12" s="117"/>
      <c r="J12" s="117"/>
      <c r="K12" s="67">
        <f t="shared" si="4"/>
        <v>0</v>
      </c>
      <c r="L12" s="117"/>
      <c r="M12" s="117"/>
      <c r="N12" s="57">
        <f t="shared" si="5"/>
        <v>0</v>
      </c>
      <c r="O12" s="117"/>
      <c r="P12" s="117"/>
      <c r="Q12" s="67">
        <f t="shared" si="6"/>
        <v>0</v>
      </c>
      <c r="R12" s="117"/>
      <c r="S12" s="117"/>
      <c r="T12" s="57">
        <f t="shared" si="7"/>
        <v>0</v>
      </c>
      <c r="U12" s="117"/>
      <c r="V12" s="117"/>
      <c r="W12" s="67">
        <f t="shared" si="8"/>
        <v>0</v>
      </c>
      <c r="X12" s="117"/>
      <c r="Y12" s="117"/>
      <c r="Z12" s="57">
        <f t="shared" si="9"/>
        <v>0</v>
      </c>
      <c r="AA12" s="117"/>
      <c r="AB12" s="117"/>
      <c r="AC12" s="67">
        <f t="shared" si="10"/>
        <v>0</v>
      </c>
      <c r="AD12" s="117"/>
      <c r="AE12" s="117"/>
      <c r="AF12" s="57">
        <f t="shared" si="11"/>
        <v>0</v>
      </c>
      <c r="AG12" s="117"/>
      <c r="AH12" s="117"/>
      <c r="AI12" s="67">
        <f t="shared" si="12"/>
        <v>0</v>
      </c>
      <c r="AJ12" s="117"/>
      <c r="AK12" s="117"/>
      <c r="AL12" s="57">
        <f t="shared" si="13"/>
        <v>0</v>
      </c>
      <c r="AM12" s="68">
        <f t="shared" si="1"/>
        <v>0</v>
      </c>
      <c r="AN12" s="59" t="e">
        <f t="shared" si="14"/>
        <v>#DIV/0!</v>
      </c>
      <c r="AO12" s="68">
        <f t="shared" si="0"/>
        <v>0</v>
      </c>
      <c r="AP12" s="59" t="e">
        <f t="shared" si="15"/>
        <v>#DIV/0!</v>
      </c>
      <c r="AQ12" s="68">
        <f t="shared" si="16"/>
        <v>0</v>
      </c>
    </row>
    <row r="13" spans="2:43" s="46" customFormat="1" x14ac:dyDescent="0.25">
      <c r="B13" s="66" t="s">
        <v>105</v>
      </c>
      <c r="C13" s="117"/>
      <c r="D13" s="117"/>
      <c r="E13" s="67">
        <f t="shared" si="2"/>
        <v>0</v>
      </c>
      <c r="F13" s="117"/>
      <c r="G13" s="117"/>
      <c r="H13" s="57">
        <f t="shared" si="3"/>
        <v>0</v>
      </c>
      <c r="I13" s="117"/>
      <c r="J13" s="117"/>
      <c r="K13" s="67">
        <f t="shared" si="4"/>
        <v>0</v>
      </c>
      <c r="L13" s="117"/>
      <c r="M13" s="117"/>
      <c r="N13" s="57">
        <f t="shared" si="5"/>
        <v>0</v>
      </c>
      <c r="O13" s="117"/>
      <c r="P13" s="117"/>
      <c r="Q13" s="67">
        <f t="shared" si="6"/>
        <v>0</v>
      </c>
      <c r="R13" s="117"/>
      <c r="S13" s="117"/>
      <c r="T13" s="57">
        <f t="shared" si="7"/>
        <v>0</v>
      </c>
      <c r="U13" s="117"/>
      <c r="V13" s="117"/>
      <c r="W13" s="67">
        <f t="shared" si="8"/>
        <v>0</v>
      </c>
      <c r="X13" s="117"/>
      <c r="Y13" s="117"/>
      <c r="Z13" s="57">
        <f t="shared" si="9"/>
        <v>0</v>
      </c>
      <c r="AA13" s="117"/>
      <c r="AB13" s="117"/>
      <c r="AC13" s="67">
        <f t="shared" si="10"/>
        <v>0</v>
      </c>
      <c r="AD13" s="117"/>
      <c r="AE13" s="117"/>
      <c r="AF13" s="57">
        <f t="shared" si="11"/>
        <v>0</v>
      </c>
      <c r="AG13" s="117"/>
      <c r="AH13" s="117"/>
      <c r="AI13" s="67">
        <f t="shared" si="12"/>
        <v>0</v>
      </c>
      <c r="AJ13" s="117"/>
      <c r="AK13" s="117"/>
      <c r="AL13" s="57">
        <f t="shared" si="13"/>
        <v>0</v>
      </c>
      <c r="AM13" s="68">
        <f t="shared" si="1"/>
        <v>0</v>
      </c>
      <c r="AN13" s="59" t="e">
        <f t="shared" si="14"/>
        <v>#DIV/0!</v>
      </c>
      <c r="AO13" s="68">
        <f t="shared" si="0"/>
        <v>0</v>
      </c>
      <c r="AP13" s="59" t="e">
        <f t="shared" si="15"/>
        <v>#DIV/0!</v>
      </c>
      <c r="AQ13" s="68">
        <f t="shared" si="16"/>
        <v>0</v>
      </c>
    </row>
    <row r="14" spans="2:43" x14ac:dyDescent="0.25">
      <c r="B14" s="69" t="s">
        <v>103</v>
      </c>
      <c r="C14" s="117"/>
      <c r="D14" s="117"/>
      <c r="E14" s="67">
        <f t="shared" ref="E14" si="17">+D14-C14</f>
        <v>0</v>
      </c>
      <c r="F14" s="117"/>
      <c r="G14" s="117"/>
      <c r="H14" s="57">
        <f t="shared" si="3"/>
        <v>0</v>
      </c>
      <c r="I14" s="117"/>
      <c r="J14" s="117"/>
      <c r="K14" s="67">
        <f t="shared" si="4"/>
        <v>0</v>
      </c>
      <c r="L14" s="117"/>
      <c r="M14" s="117"/>
      <c r="N14" s="57">
        <f t="shared" si="5"/>
        <v>0</v>
      </c>
      <c r="O14" s="117"/>
      <c r="P14" s="117"/>
      <c r="Q14" s="67">
        <f t="shared" si="6"/>
        <v>0</v>
      </c>
      <c r="R14" s="117"/>
      <c r="S14" s="117"/>
      <c r="T14" s="57">
        <f t="shared" si="7"/>
        <v>0</v>
      </c>
      <c r="U14" s="117"/>
      <c r="V14" s="117"/>
      <c r="W14" s="67">
        <f t="shared" si="8"/>
        <v>0</v>
      </c>
      <c r="X14" s="117"/>
      <c r="Y14" s="117"/>
      <c r="Z14" s="57">
        <f t="shared" si="9"/>
        <v>0</v>
      </c>
      <c r="AA14" s="117"/>
      <c r="AB14" s="117"/>
      <c r="AC14" s="67">
        <f t="shared" si="10"/>
        <v>0</v>
      </c>
      <c r="AD14" s="117"/>
      <c r="AE14" s="117"/>
      <c r="AF14" s="57">
        <f t="shared" si="11"/>
        <v>0</v>
      </c>
      <c r="AG14" s="117"/>
      <c r="AH14" s="117"/>
      <c r="AI14" s="67">
        <f t="shared" si="12"/>
        <v>0</v>
      </c>
      <c r="AJ14" s="117"/>
      <c r="AK14" s="117"/>
      <c r="AL14" s="57">
        <f t="shared" si="13"/>
        <v>0</v>
      </c>
      <c r="AM14" s="70">
        <f t="shared" si="1"/>
        <v>0</v>
      </c>
      <c r="AN14" s="71" t="e">
        <f t="shared" si="14"/>
        <v>#DIV/0!</v>
      </c>
      <c r="AO14" s="70">
        <f t="shared" si="0"/>
        <v>0</v>
      </c>
      <c r="AP14" s="71" t="e">
        <f t="shared" si="15"/>
        <v>#DIV/0!</v>
      </c>
      <c r="AQ14" s="70">
        <f t="shared" si="16"/>
        <v>0</v>
      </c>
    </row>
    <row r="15" spans="2:43" s="46" customFormat="1" x14ac:dyDescent="0.25">
      <c r="B15" s="73" t="s">
        <v>136</v>
      </c>
      <c r="C15" s="62">
        <f>+C8</f>
        <v>0</v>
      </c>
      <c r="D15" s="62">
        <f>+D8</f>
        <v>0</v>
      </c>
      <c r="E15" s="62">
        <f>+D15-C15</f>
        <v>0</v>
      </c>
      <c r="F15" s="63">
        <f>+F8</f>
        <v>0</v>
      </c>
      <c r="G15" s="63">
        <f>+G8</f>
        <v>0</v>
      </c>
      <c r="H15" s="63">
        <f>+G15-F15</f>
        <v>0</v>
      </c>
      <c r="I15" s="62">
        <f>+I8</f>
        <v>0</v>
      </c>
      <c r="J15" s="62">
        <f>+J8</f>
        <v>0</v>
      </c>
      <c r="K15" s="62">
        <f>+J15-I15</f>
        <v>0</v>
      </c>
      <c r="L15" s="63">
        <f>+L8</f>
        <v>0</v>
      </c>
      <c r="M15" s="63">
        <f>+M8</f>
        <v>0</v>
      </c>
      <c r="N15" s="63">
        <f>+M15-L15</f>
        <v>0</v>
      </c>
      <c r="O15" s="62">
        <f>+O8</f>
        <v>0</v>
      </c>
      <c r="P15" s="62">
        <f>+P8</f>
        <v>0</v>
      </c>
      <c r="Q15" s="62">
        <f>+P15-O15</f>
        <v>0</v>
      </c>
      <c r="R15" s="63">
        <f>+R8</f>
        <v>0</v>
      </c>
      <c r="S15" s="63">
        <f>+S8</f>
        <v>0</v>
      </c>
      <c r="T15" s="63">
        <f>+S15-R15</f>
        <v>0</v>
      </c>
      <c r="U15" s="62">
        <f>+U8</f>
        <v>0</v>
      </c>
      <c r="V15" s="62">
        <f>+V8</f>
        <v>0</v>
      </c>
      <c r="W15" s="62">
        <f>+V15-U15</f>
        <v>0</v>
      </c>
      <c r="X15" s="63">
        <f>+X8</f>
        <v>0</v>
      </c>
      <c r="Y15" s="63">
        <f>+Y8</f>
        <v>0</v>
      </c>
      <c r="Z15" s="63">
        <f>+Y15-X15</f>
        <v>0</v>
      </c>
      <c r="AA15" s="62">
        <f>+AA8</f>
        <v>0</v>
      </c>
      <c r="AB15" s="62">
        <f>+AB8</f>
        <v>0</v>
      </c>
      <c r="AC15" s="62">
        <f>+AB15-AA15</f>
        <v>0</v>
      </c>
      <c r="AD15" s="63">
        <f>+AD8</f>
        <v>0</v>
      </c>
      <c r="AE15" s="63">
        <f>+AE8</f>
        <v>0</v>
      </c>
      <c r="AF15" s="63">
        <f>+AE15-AD15</f>
        <v>0</v>
      </c>
      <c r="AG15" s="62">
        <f>+AG8</f>
        <v>0</v>
      </c>
      <c r="AH15" s="62">
        <f>+AH8</f>
        <v>0</v>
      </c>
      <c r="AI15" s="62">
        <f>+AH15-AG15</f>
        <v>0</v>
      </c>
      <c r="AJ15" s="63">
        <f>+AJ8</f>
        <v>0</v>
      </c>
      <c r="AK15" s="63">
        <f>+AK8</f>
        <v>0</v>
      </c>
      <c r="AL15" s="63">
        <f>+AK15-AJ15</f>
        <v>0</v>
      </c>
      <c r="AM15" s="64">
        <f t="shared" si="1"/>
        <v>0</v>
      </c>
      <c r="AN15" s="65" t="e">
        <f t="shared" si="14"/>
        <v>#DIV/0!</v>
      </c>
      <c r="AO15" s="64">
        <f t="shared" si="0"/>
        <v>0</v>
      </c>
      <c r="AP15" s="65" t="e">
        <f>+AO15/$AO$8</f>
        <v>#DIV/0!</v>
      </c>
      <c r="AQ15" s="64">
        <f>+E15+H15+K15+N15+Q15+T15+W15+Z15+AC15+AF15+AI15+AL15</f>
        <v>0</v>
      </c>
    </row>
    <row r="16" spans="2:43" x14ac:dyDescent="0.25">
      <c r="B16" s="66" t="s">
        <v>137</v>
      </c>
      <c r="C16" s="117"/>
      <c r="D16" s="117"/>
      <c r="E16" s="67">
        <f>+D16-C16</f>
        <v>0</v>
      </c>
      <c r="F16" s="117"/>
      <c r="G16" s="117"/>
      <c r="H16" s="57">
        <f>+G16-F16</f>
        <v>0</v>
      </c>
      <c r="I16" s="117"/>
      <c r="J16" s="117"/>
      <c r="K16" s="67">
        <f>+J16-I16</f>
        <v>0</v>
      </c>
      <c r="L16" s="117"/>
      <c r="M16" s="117"/>
      <c r="N16" s="57">
        <f>+M16-L16</f>
        <v>0</v>
      </c>
      <c r="O16" s="117"/>
      <c r="P16" s="117"/>
      <c r="Q16" s="67">
        <f>+P16-O16</f>
        <v>0</v>
      </c>
      <c r="R16" s="117"/>
      <c r="S16" s="117"/>
      <c r="T16" s="57">
        <f>+S16-R16</f>
        <v>0</v>
      </c>
      <c r="U16" s="117"/>
      <c r="V16" s="117"/>
      <c r="W16" s="67">
        <f>+V16-U16</f>
        <v>0</v>
      </c>
      <c r="X16" s="117"/>
      <c r="Y16" s="117"/>
      <c r="Z16" s="57">
        <f>+Y16-X16</f>
        <v>0</v>
      </c>
      <c r="AA16" s="117"/>
      <c r="AB16" s="117"/>
      <c r="AC16" s="67">
        <f>+AB16-AA16</f>
        <v>0</v>
      </c>
      <c r="AD16" s="117"/>
      <c r="AE16" s="117"/>
      <c r="AF16" s="57">
        <f>+AE16-AD16</f>
        <v>0</v>
      </c>
      <c r="AG16" s="117"/>
      <c r="AH16" s="117"/>
      <c r="AI16" s="67">
        <f>+AH16-AG16</f>
        <v>0</v>
      </c>
      <c r="AJ16" s="117"/>
      <c r="AK16" s="117"/>
      <c r="AL16" s="57">
        <f>+AK16-AJ16</f>
        <v>0</v>
      </c>
      <c r="AM16" s="68">
        <f t="shared" si="1"/>
        <v>0</v>
      </c>
      <c r="AN16" s="59" t="e">
        <f t="shared" si="14"/>
        <v>#DIV/0!</v>
      </c>
      <c r="AO16" s="68">
        <f t="shared" si="0"/>
        <v>0</v>
      </c>
      <c r="AP16" s="59" t="e">
        <f>+AO16/$AO$8</f>
        <v>#DIV/0!</v>
      </c>
      <c r="AQ16" s="68">
        <f>+E16+H16+K16+N16+Q16+T16+W16+Z16+AC16+AF16+AI16+AL16</f>
        <v>0</v>
      </c>
    </row>
    <row r="17" spans="1:43" s="46" customFormat="1" x14ac:dyDescent="0.25">
      <c r="B17" s="73" t="s">
        <v>138</v>
      </c>
      <c r="C17" s="62">
        <f>+C15-C16</f>
        <v>0</v>
      </c>
      <c r="D17" s="62">
        <f>+D15-D16</f>
        <v>0</v>
      </c>
      <c r="E17" s="62">
        <f>+D17-C17</f>
        <v>0</v>
      </c>
      <c r="F17" s="63">
        <f>+F15-F16</f>
        <v>0</v>
      </c>
      <c r="G17" s="63">
        <f>+G15-G16</f>
        <v>0</v>
      </c>
      <c r="H17" s="63">
        <f>+G17-F17</f>
        <v>0</v>
      </c>
      <c r="I17" s="62">
        <f>+I15-I16</f>
        <v>0</v>
      </c>
      <c r="J17" s="62">
        <f>+J15-J16</f>
        <v>0</v>
      </c>
      <c r="K17" s="62">
        <f>+J17-I17</f>
        <v>0</v>
      </c>
      <c r="L17" s="63">
        <f>+L15-L16</f>
        <v>0</v>
      </c>
      <c r="M17" s="63">
        <f>+M15-M16</f>
        <v>0</v>
      </c>
      <c r="N17" s="63">
        <f>+M17-L17</f>
        <v>0</v>
      </c>
      <c r="O17" s="62">
        <f>+O15-O16</f>
        <v>0</v>
      </c>
      <c r="P17" s="62">
        <f>+P15-P16</f>
        <v>0</v>
      </c>
      <c r="Q17" s="62">
        <f>+P17-O17</f>
        <v>0</v>
      </c>
      <c r="R17" s="63">
        <f>+R15-R16</f>
        <v>0</v>
      </c>
      <c r="S17" s="63">
        <f>+S15-S16</f>
        <v>0</v>
      </c>
      <c r="T17" s="63">
        <f>+S17-R17</f>
        <v>0</v>
      </c>
      <c r="U17" s="62">
        <f>+U15-U16</f>
        <v>0</v>
      </c>
      <c r="V17" s="62">
        <f>+V15-V16</f>
        <v>0</v>
      </c>
      <c r="W17" s="62">
        <f>+V17-U17</f>
        <v>0</v>
      </c>
      <c r="X17" s="63">
        <f>+X15-X16</f>
        <v>0</v>
      </c>
      <c r="Y17" s="63">
        <f>+Y15-Y16</f>
        <v>0</v>
      </c>
      <c r="Z17" s="63">
        <f>+Y17-X17</f>
        <v>0</v>
      </c>
      <c r="AA17" s="62">
        <f>+AA15-AA16</f>
        <v>0</v>
      </c>
      <c r="AB17" s="62">
        <f>+AB15-AB16</f>
        <v>0</v>
      </c>
      <c r="AC17" s="62">
        <f>+AB17-AA17</f>
        <v>0</v>
      </c>
      <c r="AD17" s="63">
        <f>+AD15-AD16</f>
        <v>0</v>
      </c>
      <c r="AE17" s="63">
        <f>+AE15-AE16</f>
        <v>0</v>
      </c>
      <c r="AF17" s="63">
        <f>+AE17-AD17</f>
        <v>0</v>
      </c>
      <c r="AG17" s="62">
        <f>+AG15-AG16</f>
        <v>0</v>
      </c>
      <c r="AH17" s="62">
        <f>+AH15-AH16</f>
        <v>0</v>
      </c>
      <c r="AI17" s="62">
        <f>+AH17-AG17</f>
        <v>0</v>
      </c>
      <c r="AJ17" s="63">
        <f>+AJ15-AJ16</f>
        <v>0</v>
      </c>
      <c r="AK17" s="63">
        <f>+AK15-AK16</f>
        <v>0</v>
      </c>
      <c r="AL17" s="63">
        <f>+AK17-AJ17</f>
        <v>0</v>
      </c>
      <c r="AM17" s="64">
        <f t="shared" si="1"/>
        <v>0</v>
      </c>
      <c r="AN17" s="65" t="e">
        <f t="shared" si="14"/>
        <v>#DIV/0!</v>
      </c>
      <c r="AO17" s="64">
        <f t="shared" si="0"/>
        <v>0</v>
      </c>
      <c r="AP17" s="65" t="e">
        <f>+AO17/$AO$8</f>
        <v>#DIV/0!</v>
      </c>
      <c r="AQ17" s="64">
        <f>+E17+H17+K17+N17+Q17+T17+W17+Z17+AC17+AF17+AI17+AL17</f>
        <v>0</v>
      </c>
    </row>
    <row r="18" spans="1:43" s="46" customFormat="1" x14ac:dyDescent="0.25">
      <c r="B18" s="55" t="s">
        <v>12</v>
      </c>
      <c r="C18" s="62"/>
      <c r="D18" s="62"/>
      <c r="E18" s="62"/>
      <c r="F18" s="63"/>
      <c r="G18" s="63"/>
      <c r="H18" s="63"/>
      <c r="I18" s="62"/>
      <c r="J18" s="62"/>
      <c r="K18" s="62"/>
      <c r="L18" s="63"/>
      <c r="M18" s="63"/>
      <c r="N18" s="63"/>
      <c r="O18" s="62"/>
      <c r="P18" s="62"/>
      <c r="Q18" s="62"/>
      <c r="R18" s="63"/>
      <c r="S18" s="63"/>
      <c r="T18" s="63"/>
      <c r="U18" s="62"/>
      <c r="V18" s="62"/>
      <c r="W18" s="62"/>
      <c r="X18" s="63"/>
      <c r="Y18" s="63"/>
      <c r="Z18" s="63"/>
      <c r="AA18" s="62"/>
      <c r="AB18" s="62"/>
      <c r="AC18" s="62"/>
      <c r="AD18" s="63"/>
      <c r="AE18" s="63"/>
      <c r="AF18" s="63"/>
      <c r="AG18" s="62"/>
      <c r="AH18" s="62"/>
      <c r="AI18" s="62"/>
      <c r="AJ18" s="63"/>
      <c r="AK18" s="63"/>
      <c r="AL18" s="63"/>
      <c r="AM18" s="64"/>
      <c r="AN18" s="65"/>
      <c r="AO18" s="64"/>
      <c r="AP18" s="65"/>
      <c r="AQ18" s="64"/>
    </row>
    <row r="19" spans="1:43" x14ac:dyDescent="0.25">
      <c r="B19" s="66" t="s">
        <v>13</v>
      </c>
      <c r="C19" s="117"/>
      <c r="D19" s="117"/>
      <c r="E19" s="67">
        <f>+D19-C19</f>
        <v>0</v>
      </c>
      <c r="F19" s="117"/>
      <c r="G19" s="117"/>
      <c r="H19" s="57">
        <f>+G19-F19</f>
        <v>0</v>
      </c>
      <c r="I19" s="117"/>
      <c r="J19" s="117"/>
      <c r="K19" s="67">
        <f>+J19-I19</f>
        <v>0</v>
      </c>
      <c r="L19" s="117"/>
      <c r="M19" s="117"/>
      <c r="N19" s="57">
        <f>+M19-L19</f>
        <v>0</v>
      </c>
      <c r="O19" s="117"/>
      <c r="P19" s="117"/>
      <c r="Q19" s="67">
        <f>+P19-O19</f>
        <v>0</v>
      </c>
      <c r="R19" s="117"/>
      <c r="S19" s="117"/>
      <c r="T19" s="57">
        <f>+S19-R19</f>
        <v>0</v>
      </c>
      <c r="U19" s="117"/>
      <c r="V19" s="117"/>
      <c r="W19" s="67">
        <f>+V19-U19</f>
        <v>0</v>
      </c>
      <c r="X19" s="117"/>
      <c r="Y19" s="117"/>
      <c r="Z19" s="57">
        <f>+Y19-X19</f>
        <v>0</v>
      </c>
      <c r="AA19" s="117"/>
      <c r="AB19" s="117"/>
      <c r="AC19" s="67">
        <f>+AB19-AA19</f>
        <v>0</v>
      </c>
      <c r="AD19" s="117"/>
      <c r="AE19" s="117"/>
      <c r="AF19" s="57">
        <f>+AE19-AD19</f>
        <v>0</v>
      </c>
      <c r="AG19" s="117"/>
      <c r="AH19" s="117"/>
      <c r="AI19" s="67">
        <f>+AH19-AG19</f>
        <v>0</v>
      </c>
      <c r="AJ19" s="117"/>
      <c r="AK19" s="117"/>
      <c r="AL19" s="57">
        <f>+AK19-AJ19</f>
        <v>0</v>
      </c>
      <c r="AM19" s="68">
        <f t="shared" si="1"/>
        <v>0</v>
      </c>
      <c r="AN19" s="59" t="e">
        <f>+AM19/$AM$15</f>
        <v>#DIV/0!</v>
      </c>
      <c r="AO19" s="68">
        <f t="shared" ref="AO19:AO29" si="18">+D19+G19+J19+M19+P19+S19+V19+Y19+AB19+AE19+AH19+AK19</f>
        <v>0</v>
      </c>
      <c r="AP19" s="59" t="e">
        <f>+AO19/$AO$15</f>
        <v>#DIV/0!</v>
      </c>
      <c r="AQ19" s="68">
        <f>+E19+H19+K19+N19+Q19+T19+W19+Z19+AC19+AF19+AI19+AL19</f>
        <v>0</v>
      </c>
    </row>
    <row r="20" spans="1:43" x14ac:dyDescent="0.25">
      <c r="A20" s="552" t="s">
        <v>82</v>
      </c>
      <c r="B20" s="66" t="s">
        <v>14</v>
      </c>
      <c r="C20" s="117"/>
      <c r="D20" s="117"/>
      <c r="E20" s="67">
        <f t="shared" ref="E20:E28" si="19">+D20-C20</f>
        <v>0</v>
      </c>
      <c r="F20" s="117"/>
      <c r="G20" s="117"/>
      <c r="H20" s="57">
        <f t="shared" ref="H20:H28" si="20">+G20-F20</f>
        <v>0</v>
      </c>
      <c r="I20" s="117"/>
      <c r="J20" s="117"/>
      <c r="K20" s="67">
        <f t="shared" ref="K20:K28" si="21">+J20-I20</f>
        <v>0</v>
      </c>
      <c r="L20" s="117"/>
      <c r="M20" s="117"/>
      <c r="N20" s="57">
        <f t="shared" ref="N20:N28" si="22">+M20-L20</f>
        <v>0</v>
      </c>
      <c r="O20" s="117"/>
      <c r="P20" s="117"/>
      <c r="Q20" s="67">
        <f t="shared" ref="Q20:Q28" si="23">+P20-O20</f>
        <v>0</v>
      </c>
      <c r="R20" s="117"/>
      <c r="S20" s="117"/>
      <c r="T20" s="57">
        <f t="shared" ref="T20:T28" si="24">+S20-R20</f>
        <v>0</v>
      </c>
      <c r="U20" s="117"/>
      <c r="V20" s="117"/>
      <c r="W20" s="67">
        <f t="shared" ref="W20:W28" si="25">+V20-U20</f>
        <v>0</v>
      </c>
      <c r="X20" s="117"/>
      <c r="Y20" s="117"/>
      <c r="Z20" s="57">
        <f t="shared" ref="Z20:Z28" si="26">+Y20-X20</f>
        <v>0</v>
      </c>
      <c r="AA20" s="117"/>
      <c r="AB20" s="117"/>
      <c r="AC20" s="67">
        <f t="shared" ref="AC20:AC28" si="27">+AB20-AA20</f>
        <v>0</v>
      </c>
      <c r="AD20" s="117"/>
      <c r="AE20" s="117"/>
      <c r="AF20" s="57">
        <f t="shared" ref="AF20:AF28" si="28">+AE20-AD20</f>
        <v>0</v>
      </c>
      <c r="AG20" s="117"/>
      <c r="AH20" s="117"/>
      <c r="AI20" s="67">
        <f t="shared" ref="AI20:AI28" si="29">+AH20-AG20</f>
        <v>0</v>
      </c>
      <c r="AJ20" s="117"/>
      <c r="AK20" s="117"/>
      <c r="AL20" s="57">
        <f t="shared" ref="AL20:AL28" si="30">+AK20-AJ20</f>
        <v>0</v>
      </c>
      <c r="AM20" s="68">
        <f t="shared" si="1"/>
        <v>0</v>
      </c>
      <c r="AN20" s="59" t="e">
        <f t="shared" ref="AN20:AN29" si="31">+AM20/$AM$15</f>
        <v>#DIV/0!</v>
      </c>
      <c r="AO20" s="68">
        <f t="shared" si="18"/>
        <v>0</v>
      </c>
      <c r="AP20" s="59" t="e">
        <f t="shared" ref="AP20:AP50" si="32">+AO20/$AO$15</f>
        <v>#DIV/0!</v>
      </c>
      <c r="AQ20" s="68">
        <f t="shared" ref="AQ20:AQ28" si="33">+E20+H20+K20+N20+Q20+T20+W20+Z20+AC20+AF20+AI20+AL20</f>
        <v>0</v>
      </c>
    </row>
    <row r="21" spans="1:43" x14ac:dyDescent="0.25">
      <c r="A21" s="552"/>
      <c r="B21" s="66" t="s">
        <v>139</v>
      </c>
      <c r="C21" s="117"/>
      <c r="D21" s="117"/>
      <c r="E21" s="67">
        <f t="shared" si="19"/>
        <v>0</v>
      </c>
      <c r="F21" s="117"/>
      <c r="G21" s="117"/>
      <c r="H21" s="57">
        <f t="shared" si="20"/>
        <v>0</v>
      </c>
      <c r="I21" s="117"/>
      <c r="J21" s="117"/>
      <c r="K21" s="67">
        <f t="shared" si="21"/>
        <v>0</v>
      </c>
      <c r="L21" s="117"/>
      <c r="M21" s="117"/>
      <c r="N21" s="57">
        <f t="shared" si="22"/>
        <v>0</v>
      </c>
      <c r="O21" s="117"/>
      <c r="P21" s="117"/>
      <c r="Q21" s="67">
        <f t="shared" si="23"/>
        <v>0</v>
      </c>
      <c r="R21" s="117"/>
      <c r="S21" s="117"/>
      <c r="T21" s="57">
        <f t="shared" si="24"/>
        <v>0</v>
      </c>
      <c r="U21" s="117"/>
      <c r="V21" s="117"/>
      <c r="W21" s="67">
        <f t="shared" si="25"/>
        <v>0</v>
      </c>
      <c r="X21" s="117"/>
      <c r="Y21" s="117"/>
      <c r="Z21" s="57">
        <f t="shared" si="26"/>
        <v>0</v>
      </c>
      <c r="AA21" s="117"/>
      <c r="AB21" s="117"/>
      <c r="AC21" s="67">
        <f t="shared" si="27"/>
        <v>0</v>
      </c>
      <c r="AD21" s="117"/>
      <c r="AE21" s="117"/>
      <c r="AF21" s="57">
        <f t="shared" si="28"/>
        <v>0</v>
      </c>
      <c r="AG21" s="117"/>
      <c r="AH21" s="117"/>
      <c r="AI21" s="67">
        <f t="shared" si="29"/>
        <v>0</v>
      </c>
      <c r="AJ21" s="117"/>
      <c r="AK21" s="117"/>
      <c r="AL21" s="57">
        <f t="shared" si="30"/>
        <v>0</v>
      </c>
      <c r="AM21" s="68">
        <f t="shared" si="1"/>
        <v>0</v>
      </c>
      <c r="AN21" s="59" t="e">
        <f t="shared" si="31"/>
        <v>#DIV/0!</v>
      </c>
      <c r="AO21" s="68">
        <f t="shared" si="18"/>
        <v>0</v>
      </c>
      <c r="AP21" s="59" t="e">
        <f t="shared" si="32"/>
        <v>#DIV/0!</v>
      </c>
      <c r="AQ21" s="68">
        <f t="shared" si="33"/>
        <v>0</v>
      </c>
    </row>
    <row r="22" spans="1:43" x14ac:dyDescent="0.25">
      <c r="A22" s="552"/>
      <c r="B22" s="66" t="s">
        <v>17</v>
      </c>
      <c r="C22" s="117"/>
      <c r="D22" s="117"/>
      <c r="E22" s="67">
        <f t="shared" si="19"/>
        <v>0</v>
      </c>
      <c r="F22" s="117"/>
      <c r="G22" s="117"/>
      <c r="H22" s="57">
        <f t="shared" si="20"/>
        <v>0</v>
      </c>
      <c r="I22" s="117"/>
      <c r="J22" s="117"/>
      <c r="K22" s="67">
        <f t="shared" si="21"/>
        <v>0</v>
      </c>
      <c r="L22" s="117"/>
      <c r="M22" s="117"/>
      <c r="N22" s="57">
        <f t="shared" si="22"/>
        <v>0</v>
      </c>
      <c r="O22" s="117"/>
      <c r="P22" s="117"/>
      <c r="Q22" s="67">
        <f t="shared" si="23"/>
        <v>0</v>
      </c>
      <c r="R22" s="117"/>
      <c r="S22" s="117"/>
      <c r="T22" s="57">
        <f t="shared" si="24"/>
        <v>0</v>
      </c>
      <c r="U22" s="117"/>
      <c r="V22" s="117"/>
      <c r="W22" s="67">
        <f t="shared" si="25"/>
        <v>0</v>
      </c>
      <c r="X22" s="117"/>
      <c r="Y22" s="117"/>
      <c r="Z22" s="57">
        <f t="shared" si="26"/>
        <v>0</v>
      </c>
      <c r="AA22" s="117"/>
      <c r="AB22" s="117"/>
      <c r="AC22" s="67">
        <f t="shared" si="27"/>
        <v>0</v>
      </c>
      <c r="AD22" s="117"/>
      <c r="AE22" s="117"/>
      <c r="AF22" s="57">
        <f t="shared" si="28"/>
        <v>0</v>
      </c>
      <c r="AG22" s="117"/>
      <c r="AH22" s="117"/>
      <c r="AI22" s="67">
        <f t="shared" si="29"/>
        <v>0</v>
      </c>
      <c r="AJ22" s="117"/>
      <c r="AK22" s="117"/>
      <c r="AL22" s="57">
        <f t="shared" si="30"/>
        <v>0</v>
      </c>
      <c r="AM22" s="68">
        <f t="shared" si="1"/>
        <v>0</v>
      </c>
      <c r="AN22" s="59" t="e">
        <f t="shared" si="31"/>
        <v>#DIV/0!</v>
      </c>
      <c r="AO22" s="68">
        <f t="shared" si="18"/>
        <v>0</v>
      </c>
      <c r="AP22" s="59" t="e">
        <f t="shared" si="32"/>
        <v>#DIV/0!</v>
      </c>
      <c r="AQ22" s="68">
        <f t="shared" si="33"/>
        <v>0</v>
      </c>
    </row>
    <row r="23" spans="1:43" x14ac:dyDescent="0.25">
      <c r="A23" s="552"/>
      <c r="B23" s="69" t="s">
        <v>18</v>
      </c>
      <c r="C23" s="154">
        <f>SUM(C19:C22)</f>
        <v>0</v>
      </c>
      <c r="D23" s="154">
        <f>SUM(D19:D22)</f>
        <v>0</v>
      </c>
      <c r="E23" s="154">
        <f t="shared" si="19"/>
        <v>0</v>
      </c>
      <c r="F23" s="155">
        <f>SUM(F19:F22)</f>
        <v>0</v>
      </c>
      <c r="G23" s="155">
        <f>SUM(G19:G22)</f>
        <v>0</v>
      </c>
      <c r="H23" s="155">
        <f t="shared" si="20"/>
        <v>0</v>
      </c>
      <c r="I23" s="154">
        <f>SUM(I19:I22)</f>
        <v>0</v>
      </c>
      <c r="J23" s="154">
        <f>SUM(J19:J22)</f>
        <v>0</v>
      </c>
      <c r="K23" s="154">
        <f t="shared" si="21"/>
        <v>0</v>
      </c>
      <c r="L23" s="155">
        <f>SUM(L19:L22)</f>
        <v>0</v>
      </c>
      <c r="M23" s="155">
        <f>SUM(M19:M22)</f>
        <v>0</v>
      </c>
      <c r="N23" s="155">
        <f t="shared" si="22"/>
        <v>0</v>
      </c>
      <c r="O23" s="154">
        <f>SUM(O19:O22)</f>
        <v>0</v>
      </c>
      <c r="P23" s="154">
        <f>SUM(P19:P22)</f>
        <v>0</v>
      </c>
      <c r="Q23" s="154">
        <f t="shared" si="23"/>
        <v>0</v>
      </c>
      <c r="R23" s="155">
        <f>SUM(R19:R22)</f>
        <v>0</v>
      </c>
      <c r="S23" s="155">
        <f>SUM(S19:S22)</f>
        <v>0</v>
      </c>
      <c r="T23" s="155">
        <f t="shared" si="24"/>
        <v>0</v>
      </c>
      <c r="U23" s="154">
        <f>SUM(U19:U22)</f>
        <v>0</v>
      </c>
      <c r="V23" s="154">
        <f>SUM(V19:V22)</f>
        <v>0</v>
      </c>
      <c r="W23" s="154">
        <f t="shared" si="25"/>
        <v>0</v>
      </c>
      <c r="X23" s="155">
        <f>SUM(X19:X22)</f>
        <v>0</v>
      </c>
      <c r="Y23" s="155">
        <f>SUM(Y19:Y22)</f>
        <v>0</v>
      </c>
      <c r="Z23" s="155">
        <f t="shared" si="26"/>
        <v>0</v>
      </c>
      <c r="AA23" s="154">
        <f>SUM(AA19:AA22)</f>
        <v>0</v>
      </c>
      <c r="AB23" s="154">
        <f>SUM(AB19:AB22)</f>
        <v>0</v>
      </c>
      <c r="AC23" s="154">
        <f t="shared" si="27"/>
        <v>0</v>
      </c>
      <c r="AD23" s="155">
        <f>SUM(AD19:AD22)</f>
        <v>0</v>
      </c>
      <c r="AE23" s="155">
        <f>SUM(AE19:AE22)</f>
        <v>0</v>
      </c>
      <c r="AF23" s="155">
        <f t="shared" si="28"/>
        <v>0</v>
      </c>
      <c r="AG23" s="154">
        <f>SUM(AG19:AG22)</f>
        <v>0</v>
      </c>
      <c r="AH23" s="154">
        <f>SUM(AH19:AH22)</f>
        <v>0</v>
      </c>
      <c r="AI23" s="154">
        <f t="shared" si="29"/>
        <v>0</v>
      </c>
      <c r="AJ23" s="155">
        <f>SUM(AJ19:AJ22)</f>
        <v>0</v>
      </c>
      <c r="AK23" s="155">
        <f>SUM(AK19:AK22)</f>
        <v>0</v>
      </c>
      <c r="AL23" s="155">
        <f t="shared" si="30"/>
        <v>0</v>
      </c>
      <c r="AM23" s="68">
        <f t="shared" si="1"/>
        <v>0</v>
      </c>
      <c r="AN23" s="59" t="e">
        <f t="shared" si="31"/>
        <v>#DIV/0!</v>
      </c>
      <c r="AO23" s="68">
        <f t="shared" si="18"/>
        <v>0</v>
      </c>
      <c r="AP23" s="59" t="e">
        <f t="shared" si="32"/>
        <v>#DIV/0!</v>
      </c>
      <c r="AQ23" s="68">
        <f t="shared" si="33"/>
        <v>0</v>
      </c>
    </row>
    <row r="24" spans="1:43" x14ac:dyDescent="0.25">
      <c r="A24" s="552"/>
      <c r="B24" s="66" t="s">
        <v>19</v>
      </c>
      <c r="C24" s="117"/>
      <c r="D24" s="117"/>
      <c r="E24" s="67">
        <f t="shared" si="19"/>
        <v>0</v>
      </c>
      <c r="F24" s="117"/>
      <c r="G24" s="117"/>
      <c r="H24" s="57">
        <f t="shared" si="20"/>
        <v>0</v>
      </c>
      <c r="I24" s="117"/>
      <c r="J24" s="117"/>
      <c r="K24" s="67">
        <f t="shared" si="21"/>
        <v>0</v>
      </c>
      <c r="L24" s="117"/>
      <c r="M24" s="117"/>
      <c r="N24" s="57">
        <f t="shared" si="22"/>
        <v>0</v>
      </c>
      <c r="O24" s="117"/>
      <c r="P24" s="117"/>
      <c r="Q24" s="67">
        <f t="shared" si="23"/>
        <v>0</v>
      </c>
      <c r="R24" s="117"/>
      <c r="S24" s="117"/>
      <c r="T24" s="57">
        <f t="shared" si="24"/>
        <v>0</v>
      </c>
      <c r="U24" s="117"/>
      <c r="V24" s="117"/>
      <c r="W24" s="67">
        <f t="shared" si="25"/>
        <v>0</v>
      </c>
      <c r="X24" s="117"/>
      <c r="Y24" s="117"/>
      <c r="Z24" s="57">
        <f t="shared" si="26"/>
        <v>0</v>
      </c>
      <c r="AA24" s="117"/>
      <c r="AB24" s="117"/>
      <c r="AC24" s="67">
        <f t="shared" si="27"/>
        <v>0</v>
      </c>
      <c r="AD24" s="117"/>
      <c r="AE24" s="117"/>
      <c r="AF24" s="57">
        <f t="shared" si="28"/>
        <v>0</v>
      </c>
      <c r="AG24" s="117"/>
      <c r="AH24" s="117"/>
      <c r="AI24" s="67">
        <f t="shared" si="29"/>
        <v>0</v>
      </c>
      <c r="AJ24" s="117"/>
      <c r="AK24" s="117"/>
      <c r="AL24" s="57">
        <f t="shared" si="30"/>
        <v>0</v>
      </c>
      <c r="AM24" s="68">
        <f t="shared" si="1"/>
        <v>0</v>
      </c>
      <c r="AN24" s="59" t="e">
        <f t="shared" si="31"/>
        <v>#DIV/0!</v>
      </c>
      <c r="AO24" s="68">
        <f t="shared" si="18"/>
        <v>0</v>
      </c>
      <c r="AP24" s="59" t="e">
        <f t="shared" si="32"/>
        <v>#DIV/0!</v>
      </c>
      <c r="AQ24" s="68">
        <f t="shared" si="33"/>
        <v>0</v>
      </c>
    </row>
    <row r="25" spans="1:43" x14ac:dyDescent="0.25">
      <c r="A25" s="552"/>
      <c r="B25" s="69" t="s">
        <v>20</v>
      </c>
      <c r="C25" s="154">
        <f>+C23+C24</f>
        <v>0</v>
      </c>
      <c r="D25" s="154">
        <f>+D23+D24</f>
        <v>0</v>
      </c>
      <c r="E25" s="154">
        <f t="shared" si="19"/>
        <v>0</v>
      </c>
      <c r="F25" s="155">
        <f>+F23+F24</f>
        <v>0</v>
      </c>
      <c r="G25" s="155">
        <f>+G23+G24</f>
        <v>0</v>
      </c>
      <c r="H25" s="155">
        <f t="shared" si="20"/>
        <v>0</v>
      </c>
      <c r="I25" s="154">
        <f>+I23+I24</f>
        <v>0</v>
      </c>
      <c r="J25" s="154">
        <f>+J23+J24</f>
        <v>0</v>
      </c>
      <c r="K25" s="154">
        <f t="shared" si="21"/>
        <v>0</v>
      </c>
      <c r="L25" s="155">
        <f>+L23+L24</f>
        <v>0</v>
      </c>
      <c r="M25" s="155">
        <f>+M23+M24</f>
        <v>0</v>
      </c>
      <c r="N25" s="155">
        <f t="shared" si="22"/>
        <v>0</v>
      </c>
      <c r="O25" s="154">
        <f>+O23+O24</f>
        <v>0</v>
      </c>
      <c r="P25" s="154">
        <f>+P23+P24</f>
        <v>0</v>
      </c>
      <c r="Q25" s="154">
        <f t="shared" si="23"/>
        <v>0</v>
      </c>
      <c r="R25" s="155">
        <f>+R23+R24</f>
        <v>0</v>
      </c>
      <c r="S25" s="155">
        <f>+S23+S24</f>
        <v>0</v>
      </c>
      <c r="T25" s="155">
        <f t="shared" si="24"/>
        <v>0</v>
      </c>
      <c r="U25" s="154">
        <f>+U23+U24</f>
        <v>0</v>
      </c>
      <c r="V25" s="154">
        <f>+V23+V24</f>
        <v>0</v>
      </c>
      <c r="W25" s="154">
        <f t="shared" si="25"/>
        <v>0</v>
      </c>
      <c r="X25" s="155">
        <f>+X23+X24</f>
        <v>0</v>
      </c>
      <c r="Y25" s="155">
        <f>+Y23+Y24</f>
        <v>0</v>
      </c>
      <c r="Z25" s="155">
        <f t="shared" si="26"/>
        <v>0</v>
      </c>
      <c r="AA25" s="154">
        <f>+AA23+AA24</f>
        <v>0</v>
      </c>
      <c r="AB25" s="154">
        <f>+AB23+AB24</f>
        <v>0</v>
      </c>
      <c r="AC25" s="154">
        <f t="shared" si="27"/>
        <v>0</v>
      </c>
      <c r="AD25" s="155">
        <f>+AD23+AD24</f>
        <v>0</v>
      </c>
      <c r="AE25" s="155">
        <f>+AE23+AE24</f>
        <v>0</v>
      </c>
      <c r="AF25" s="155">
        <f t="shared" si="28"/>
        <v>0</v>
      </c>
      <c r="AG25" s="154">
        <f>+AG23+AG24</f>
        <v>0</v>
      </c>
      <c r="AH25" s="154">
        <f>+AH23+AH24</f>
        <v>0</v>
      </c>
      <c r="AI25" s="154">
        <f t="shared" si="29"/>
        <v>0</v>
      </c>
      <c r="AJ25" s="155">
        <f>+AJ23+AJ24</f>
        <v>0</v>
      </c>
      <c r="AK25" s="155">
        <f>+AK23+AK24</f>
        <v>0</v>
      </c>
      <c r="AL25" s="155">
        <f t="shared" si="30"/>
        <v>0</v>
      </c>
      <c r="AM25" s="68">
        <f t="shared" si="1"/>
        <v>0</v>
      </c>
      <c r="AN25" s="59" t="e">
        <f t="shared" si="31"/>
        <v>#DIV/0!</v>
      </c>
      <c r="AO25" s="68">
        <f t="shared" si="18"/>
        <v>0</v>
      </c>
      <c r="AP25" s="59" t="e">
        <f t="shared" si="32"/>
        <v>#DIV/0!</v>
      </c>
      <c r="AQ25" s="68">
        <f t="shared" si="33"/>
        <v>0</v>
      </c>
    </row>
    <row r="26" spans="1:43" x14ac:dyDescent="0.25">
      <c r="B26" s="66" t="s">
        <v>21</v>
      </c>
      <c r="C26" s="117"/>
      <c r="D26" s="117"/>
      <c r="E26" s="67">
        <f t="shared" si="19"/>
        <v>0</v>
      </c>
      <c r="F26" s="117"/>
      <c r="G26" s="117"/>
      <c r="H26" s="57">
        <f t="shared" si="20"/>
        <v>0</v>
      </c>
      <c r="I26" s="117"/>
      <c r="J26" s="117"/>
      <c r="K26" s="67">
        <f t="shared" si="21"/>
        <v>0</v>
      </c>
      <c r="L26" s="117"/>
      <c r="M26" s="117"/>
      <c r="N26" s="57">
        <f t="shared" si="22"/>
        <v>0</v>
      </c>
      <c r="O26" s="117"/>
      <c r="P26" s="117"/>
      <c r="Q26" s="67">
        <f t="shared" si="23"/>
        <v>0</v>
      </c>
      <c r="R26" s="117"/>
      <c r="S26" s="117"/>
      <c r="T26" s="57">
        <f t="shared" si="24"/>
        <v>0</v>
      </c>
      <c r="U26" s="117"/>
      <c r="V26" s="117"/>
      <c r="W26" s="67">
        <f t="shared" si="25"/>
        <v>0</v>
      </c>
      <c r="X26" s="117"/>
      <c r="Y26" s="117"/>
      <c r="Z26" s="57">
        <f t="shared" si="26"/>
        <v>0</v>
      </c>
      <c r="AA26" s="117"/>
      <c r="AB26" s="117"/>
      <c r="AC26" s="67">
        <f t="shared" si="27"/>
        <v>0</v>
      </c>
      <c r="AD26" s="117"/>
      <c r="AE26" s="117"/>
      <c r="AF26" s="57">
        <f t="shared" si="28"/>
        <v>0</v>
      </c>
      <c r="AG26" s="117"/>
      <c r="AH26" s="117"/>
      <c r="AI26" s="67">
        <f t="shared" si="29"/>
        <v>0</v>
      </c>
      <c r="AJ26" s="117"/>
      <c r="AK26" s="117"/>
      <c r="AL26" s="57">
        <f t="shared" si="30"/>
        <v>0</v>
      </c>
      <c r="AM26" s="68">
        <f t="shared" si="1"/>
        <v>0</v>
      </c>
      <c r="AN26" s="59" t="e">
        <f t="shared" si="31"/>
        <v>#DIV/0!</v>
      </c>
      <c r="AO26" s="68">
        <f t="shared" si="18"/>
        <v>0</v>
      </c>
      <c r="AP26" s="59" t="e">
        <f t="shared" si="32"/>
        <v>#DIV/0!</v>
      </c>
      <c r="AQ26" s="68">
        <f t="shared" si="33"/>
        <v>0</v>
      </c>
    </row>
    <row r="27" spans="1:43" s="46" customFormat="1" x14ac:dyDescent="0.25">
      <c r="B27" s="66" t="s">
        <v>22</v>
      </c>
      <c r="C27" s="117"/>
      <c r="D27" s="117"/>
      <c r="E27" s="67">
        <f t="shared" si="19"/>
        <v>0</v>
      </c>
      <c r="F27" s="117"/>
      <c r="G27" s="117"/>
      <c r="H27" s="57">
        <f t="shared" si="20"/>
        <v>0</v>
      </c>
      <c r="I27" s="117"/>
      <c r="J27" s="117"/>
      <c r="K27" s="67">
        <f t="shared" si="21"/>
        <v>0</v>
      </c>
      <c r="L27" s="117"/>
      <c r="M27" s="117"/>
      <c r="N27" s="57">
        <f t="shared" si="22"/>
        <v>0</v>
      </c>
      <c r="O27" s="117"/>
      <c r="P27" s="117"/>
      <c r="Q27" s="67">
        <f t="shared" si="23"/>
        <v>0</v>
      </c>
      <c r="R27" s="117"/>
      <c r="S27" s="117"/>
      <c r="T27" s="57">
        <f t="shared" si="24"/>
        <v>0</v>
      </c>
      <c r="U27" s="117"/>
      <c r="V27" s="117"/>
      <c r="W27" s="67">
        <f t="shared" si="25"/>
        <v>0</v>
      </c>
      <c r="X27" s="117"/>
      <c r="Y27" s="117"/>
      <c r="Z27" s="57">
        <f t="shared" si="26"/>
        <v>0</v>
      </c>
      <c r="AA27" s="117"/>
      <c r="AB27" s="117"/>
      <c r="AC27" s="67">
        <f t="shared" si="27"/>
        <v>0</v>
      </c>
      <c r="AD27" s="117"/>
      <c r="AE27" s="117"/>
      <c r="AF27" s="57">
        <f t="shared" si="28"/>
        <v>0</v>
      </c>
      <c r="AG27" s="117"/>
      <c r="AH27" s="117"/>
      <c r="AI27" s="67">
        <f t="shared" si="29"/>
        <v>0</v>
      </c>
      <c r="AJ27" s="117"/>
      <c r="AK27" s="117"/>
      <c r="AL27" s="57">
        <f t="shared" si="30"/>
        <v>0</v>
      </c>
      <c r="AM27" s="68">
        <f t="shared" si="1"/>
        <v>0</v>
      </c>
      <c r="AN27" s="59" t="e">
        <f t="shared" si="31"/>
        <v>#DIV/0!</v>
      </c>
      <c r="AO27" s="68">
        <f t="shared" si="18"/>
        <v>0</v>
      </c>
      <c r="AP27" s="59" t="e">
        <f t="shared" si="32"/>
        <v>#DIV/0!</v>
      </c>
      <c r="AQ27" s="68">
        <f t="shared" si="33"/>
        <v>0</v>
      </c>
    </row>
    <row r="28" spans="1:43" x14ac:dyDescent="0.25">
      <c r="B28" s="69" t="s">
        <v>23</v>
      </c>
      <c r="C28" s="154">
        <f>+C26+C27</f>
        <v>0</v>
      </c>
      <c r="D28" s="154">
        <f>+D26+D27</f>
        <v>0</v>
      </c>
      <c r="E28" s="154">
        <f t="shared" si="19"/>
        <v>0</v>
      </c>
      <c r="F28" s="155">
        <f>+F26+F27</f>
        <v>0</v>
      </c>
      <c r="G28" s="155">
        <f>+G26+G27</f>
        <v>0</v>
      </c>
      <c r="H28" s="155">
        <f t="shared" si="20"/>
        <v>0</v>
      </c>
      <c r="I28" s="154">
        <f>+I26+I27</f>
        <v>0</v>
      </c>
      <c r="J28" s="154">
        <f>+J26+J27</f>
        <v>0</v>
      </c>
      <c r="K28" s="154">
        <f t="shared" si="21"/>
        <v>0</v>
      </c>
      <c r="L28" s="155">
        <f>+L26+L27</f>
        <v>0</v>
      </c>
      <c r="M28" s="155">
        <f>+M26+M27</f>
        <v>0</v>
      </c>
      <c r="N28" s="155">
        <f t="shared" si="22"/>
        <v>0</v>
      </c>
      <c r="O28" s="154">
        <f>+O26+O27</f>
        <v>0</v>
      </c>
      <c r="P28" s="154">
        <f>+P26+P27</f>
        <v>0</v>
      </c>
      <c r="Q28" s="154">
        <f t="shared" si="23"/>
        <v>0</v>
      </c>
      <c r="R28" s="155">
        <f>+R26+R27</f>
        <v>0</v>
      </c>
      <c r="S28" s="155">
        <f>+S26+S27</f>
        <v>0</v>
      </c>
      <c r="T28" s="155">
        <f t="shared" si="24"/>
        <v>0</v>
      </c>
      <c r="U28" s="154">
        <f>+U26+U27</f>
        <v>0</v>
      </c>
      <c r="V28" s="154">
        <f>+V26+V27</f>
        <v>0</v>
      </c>
      <c r="W28" s="154">
        <f t="shared" si="25"/>
        <v>0</v>
      </c>
      <c r="X28" s="155">
        <f>+X26+X27</f>
        <v>0</v>
      </c>
      <c r="Y28" s="155">
        <f>+Y26+Y27</f>
        <v>0</v>
      </c>
      <c r="Z28" s="155">
        <f t="shared" si="26"/>
        <v>0</v>
      </c>
      <c r="AA28" s="154">
        <f>+AA26+AA27</f>
        <v>0</v>
      </c>
      <c r="AB28" s="154">
        <f>+AB26+AB27</f>
        <v>0</v>
      </c>
      <c r="AC28" s="154">
        <f t="shared" si="27"/>
        <v>0</v>
      </c>
      <c r="AD28" s="155">
        <f>+AD26+AD27</f>
        <v>0</v>
      </c>
      <c r="AE28" s="155">
        <f>+AE26+AE27</f>
        <v>0</v>
      </c>
      <c r="AF28" s="155">
        <f t="shared" si="28"/>
        <v>0</v>
      </c>
      <c r="AG28" s="154">
        <f>+AG26+AG27</f>
        <v>0</v>
      </c>
      <c r="AH28" s="154">
        <f>+AH26+AH27</f>
        <v>0</v>
      </c>
      <c r="AI28" s="154">
        <f t="shared" si="29"/>
        <v>0</v>
      </c>
      <c r="AJ28" s="155">
        <f>+AJ26+AJ27</f>
        <v>0</v>
      </c>
      <c r="AK28" s="155">
        <f>+AK26+AK27</f>
        <v>0</v>
      </c>
      <c r="AL28" s="155">
        <f t="shared" si="30"/>
        <v>0</v>
      </c>
      <c r="AM28" s="68">
        <f t="shared" si="1"/>
        <v>0</v>
      </c>
      <c r="AN28" s="59" t="e">
        <f t="shared" si="31"/>
        <v>#DIV/0!</v>
      </c>
      <c r="AO28" s="68">
        <f t="shared" si="18"/>
        <v>0</v>
      </c>
      <c r="AP28" s="59" t="e">
        <f t="shared" si="32"/>
        <v>#DIV/0!</v>
      </c>
      <c r="AQ28" s="68">
        <f t="shared" si="33"/>
        <v>0</v>
      </c>
    </row>
    <row r="29" spans="1:43" s="46" customFormat="1" x14ac:dyDescent="0.25">
      <c r="B29" s="73" t="s">
        <v>24</v>
      </c>
      <c r="C29" s="62">
        <f>+C25+C28</f>
        <v>0</v>
      </c>
      <c r="D29" s="62">
        <f>+D25+D28</f>
        <v>0</v>
      </c>
      <c r="E29" s="62">
        <f>+D29-C29</f>
        <v>0</v>
      </c>
      <c r="F29" s="63">
        <f>+F25+F28</f>
        <v>0</v>
      </c>
      <c r="G29" s="63">
        <f>+G25+G28</f>
        <v>0</v>
      </c>
      <c r="H29" s="63">
        <f>+G29-F29</f>
        <v>0</v>
      </c>
      <c r="I29" s="62">
        <f>+I25+I28</f>
        <v>0</v>
      </c>
      <c r="J29" s="62">
        <f>+J25+J28</f>
        <v>0</v>
      </c>
      <c r="K29" s="62">
        <f>+J29-I29</f>
        <v>0</v>
      </c>
      <c r="L29" s="63">
        <f>+L25+L28</f>
        <v>0</v>
      </c>
      <c r="M29" s="63">
        <f>+M25+M28</f>
        <v>0</v>
      </c>
      <c r="N29" s="63">
        <f>+M29-L29</f>
        <v>0</v>
      </c>
      <c r="O29" s="62">
        <f>+O25+O28</f>
        <v>0</v>
      </c>
      <c r="P29" s="62">
        <f>+P25+P28</f>
        <v>0</v>
      </c>
      <c r="Q29" s="62">
        <f>+P29-O29</f>
        <v>0</v>
      </c>
      <c r="R29" s="63">
        <f>+R25+R28</f>
        <v>0</v>
      </c>
      <c r="S29" s="63">
        <f>+S25+S28</f>
        <v>0</v>
      </c>
      <c r="T29" s="63">
        <f>+S29-R29</f>
        <v>0</v>
      </c>
      <c r="U29" s="62">
        <f>+U25+U28</f>
        <v>0</v>
      </c>
      <c r="V29" s="62">
        <f>+V25+V28</f>
        <v>0</v>
      </c>
      <c r="W29" s="62">
        <f>+V29-U29</f>
        <v>0</v>
      </c>
      <c r="X29" s="63">
        <f>+X25+X28</f>
        <v>0</v>
      </c>
      <c r="Y29" s="63">
        <f>+Y25+Y28</f>
        <v>0</v>
      </c>
      <c r="Z29" s="63">
        <f>+Y29-X29</f>
        <v>0</v>
      </c>
      <c r="AA29" s="62">
        <f>+AA25+AA28</f>
        <v>0</v>
      </c>
      <c r="AB29" s="62">
        <f>+AB25+AB28</f>
        <v>0</v>
      </c>
      <c r="AC29" s="62">
        <f>+AB29-AA29</f>
        <v>0</v>
      </c>
      <c r="AD29" s="63">
        <f>+AD25+AD28</f>
        <v>0</v>
      </c>
      <c r="AE29" s="63">
        <f>+AE25+AE28</f>
        <v>0</v>
      </c>
      <c r="AF29" s="63">
        <f>+AE29-AD29</f>
        <v>0</v>
      </c>
      <c r="AG29" s="62">
        <f>+AG25+AG28</f>
        <v>0</v>
      </c>
      <c r="AH29" s="62">
        <f>+AH25+AH28</f>
        <v>0</v>
      </c>
      <c r="AI29" s="62">
        <f>+AH29-AG29</f>
        <v>0</v>
      </c>
      <c r="AJ29" s="63">
        <f>+AJ25+AJ28</f>
        <v>0</v>
      </c>
      <c r="AK29" s="63">
        <f>+AK25+AK28</f>
        <v>0</v>
      </c>
      <c r="AL29" s="63">
        <f>+AK29-AJ29</f>
        <v>0</v>
      </c>
      <c r="AM29" s="64">
        <f t="shared" si="1"/>
        <v>0</v>
      </c>
      <c r="AN29" s="65" t="e">
        <f t="shared" si="31"/>
        <v>#DIV/0!</v>
      </c>
      <c r="AO29" s="64">
        <f t="shared" si="18"/>
        <v>0</v>
      </c>
      <c r="AP29" s="65" t="e">
        <f t="shared" si="32"/>
        <v>#DIV/0!</v>
      </c>
      <c r="AQ29" s="64">
        <f>+E29+H29+K29+N29+Q29+T29+W29+Z29+AC29+AF29+AI29+AL29</f>
        <v>0</v>
      </c>
    </row>
    <row r="30" spans="1:43" x14ac:dyDescent="0.25">
      <c r="B30" s="66"/>
      <c r="C30" s="67"/>
      <c r="D30" s="67"/>
      <c r="E30" s="67"/>
      <c r="F30" s="57"/>
      <c r="G30" s="57"/>
      <c r="H30" s="57"/>
      <c r="I30" s="67"/>
      <c r="J30" s="67"/>
      <c r="K30" s="67"/>
      <c r="L30" s="57"/>
      <c r="M30" s="57"/>
      <c r="N30" s="57"/>
      <c r="O30" s="67"/>
      <c r="P30" s="67"/>
      <c r="Q30" s="67"/>
      <c r="R30" s="57"/>
      <c r="S30" s="57"/>
      <c r="T30" s="57"/>
      <c r="U30" s="67"/>
      <c r="V30" s="67"/>
      <c r="W30" s="67"/>
      <c r="X30" s="57"/>
      <c r="Y30" s="57"/>
      <c r="Z30" s="57"/>
      <c r="AA30" s="67"/>
      <c r="AB30" s="67"/>
      <c r="AC30" s="67"/>
      <c r="AD30" s="57"/>
      <c r="AE30" s="57"/>
      <c r="AF30" s="57"/>
      <c r="AG30" s="67"/>
      <c r="AH30" s="67"/>
      <c r="AI30" s="67"/>
      <c r="AJ30" s="57"/>
      <c r="AK30" s="57"/>
      <c r="AL30" s="57"/>
      <c r="AM30" s="64"/>
      <c r="AN30" s="65"/>
      <c r="AO30" s="64"/>
      <c r="AP30" s="59"/>
      <c r="AQ30" s="64"/>
    </row>
    <row r="31" spans="1:43" x14ac:dyDescent="0.25">
      <c r="B31" s="61" t="s">
        <v>112</v>
      </c>
      <c r="C31" s="67"/>
      <c r="D31" s="67"/>
      <c r="E31" s="67"/>
      <c r="F31" s="57"/>
      <c r="G31" s="57"/>
      <c r="H31" s="57"/>
      <c r="I31" s="67"/>
      <c r="J31" s="67"/>
      <c r="K31" s="67"/>
      <c r="L31" s="57"/>
      <c r="M31" s="57"/>
      <c r="N31" s="57"/>
      <c r="O31" s="67"/>
      <c r="P31" s="67"/>
      <c r="Q31" s="67"/>
      <c r="R31" s="57"/>
      <c r="S31" s="57"/>
      <c r="T31" s="57"/>
      <c r="U31" s="67"/>
      <c r="V31" s="67"/>
      <c r="W31" s="67"/>
      <c r="X31" s="57"/>
      <c r="Y31" s="57"/>
      <c r="Z31" s="57"/>
      <c r="AA31" s="67"/>
      <c r="AB31" s="67"/>
      <c r="AC31" s="67"/>
      <c r="AD31" s="57"/>
      <c r="AE31" s="57"/>
      <c r="AF31" s="57"/>
      <c r="AG31" s="67"/>
      <c r="AH31" s="67"/>
      <c r="AI31" s="67"/>
      <c r="AJ31" s="57"/>
      <c r="AK31" s="57"/>
      <c r="AL31" s="57"/>
      <c r="AM31" s="64"/>
      <c r="AN31" s="65"/>
      <c r="AO31" s="64"/>
      <c r="AP31" s="59"/>
      <c r="AQ31" s="64"/>
    </row>
    <row r="32" spans="1:43" x14ac:dyDescent="0.25">
      <c r="B32" s="66" t="s">
        <v>25</v>
      </c>
      <c r="C32" s="117"/>
      <c r="D32" s="117"/>
      <c r="E32" s="67">
        <f>+D32-C32</f>
        <v>0</v>
      </c>
      <c r="F32" s="117"/>
      <c r="G32" s="117"/>
      <c r="H32" s="57">
        <f>+G32-F32</f>
        <v>0</v>
      </c>
      <c r="I32" s="117"/>
      <c r="J32" s="117"/>
      <c r="K32" s="67">
        <f>+J32-I32</f>
        <v>0</v>
      </c>
      <c r="L32" s="117"/>
      <c r="M32" s="117"/>
      <c r="N32" s="57">
        <f>+M32-L32</f>
        <v>0</v>
      </c>
      <c r="O32" s="117"/>
      <c r="P32" s="117"/>
      <c r="Q32" s="67">
        <f>+P32-O32</f>
        <v>0</v>
      </c>
      <c r="R32" s="117"/>
      <c r="S32" s="117"/>
      <c r="T32" s="57">
        <f>+S32-R32</f>
        <v>0</v>
      </c>
      <c r="U32" s="117"/>
      <c r="V32" s="117"/>
      <c r="W32" s="67">
        <f>+V32-U32</f>
        <v>0</v>
      </c>
      <c r="X32" s="117"/>
      <c r="Y32" s="117"/>
      <c r="Z32" s="57">
        <f>+Y32-X32</f>
        <v>0</v>
      </c>
      <c r="AA32" s="117"/>
      <c r="AB32" s="117"/>
      <c r="AC32" s="67">
        <f>+AB32-AA32</f>
        <v>0</v>
      </c>
      <c r="AD32" s="117"/>
      <c r="AE32" s="117"/>
      <c r="AF32" s="57">
        <f>+AE32-AD32</f>
        <v>0</v>
      </c>
      <c r="AG32" s="117"/>
      <c r="AH32" s="117"/>
      <c r="AI32" s="67">
        <f>+AH32-AG32</f>
        <v>0</v>
      </c>
      <c r="AJ32" s="117"/>
      <c r="AK32" s="117"/>
      <c r="AL32" s="57">
        <f>+AK32-AJ32</f>
        <v>0</v>
      </c>
      <c r="AM32" s="68">
        <f t="shared" si="1"/>
        <v>0</v>
      </c>
      <c r="AN32" s="59" t="e">
        <f t="shared" ref="AN32:AN50" si="34">+AM32/$AM$15</f>
        <v>#DIV/0!</v>
      </c>
      <c r="AO32" s="68">
        <f t="shared" ref="AO32:AO50" si="35">+D32+G32+J32+M32+P32+S32+V32+Y32+AB32+AE32+AH32+AK32</f>
        <v>0</v>
      </c>
      <c r="AP32" s="59" t="e">
        <f t="shared" si="32"/>
        <v>#DIV/0!</v>
      </c>
      <c r="AQ32" s="68">
        <f>+E32+H32+K32+N32+Q32+T32+W32+Z32+AC32+AF32+AI32+AL32</f>
        <v>0</v>
      </c>
    </row>
    <row r="33" spans="2:43" x14ac:dyDescent="0.25">
      <c r="B33" s="66" t="s">
        <v>140</v>
      </c>
      <c r="C33" s="117"/>
      <c r="D33" s="117"/>
      <c r="E33" s="67">
        <f t="shared" ref="E33:E47" si="36">+D33-C33</f>
        <v>0</v>
      </c>
      <c r="F33" s="117"/>
      <c r="G33" s="117"/>
      <c r="H33" s="57">
        <f t="shared" ref="H33:H47" si="37">+G33-F33</f>
        <v>0</v>
      </c>
      <c r="I33" s="117"/>
      <c r="J33" s="117"/>
      <c r="K33" s="67">
        <f t="shared" ref="K33:K47" si="38">+J33-I33</f>
        <v>0</v>
      </c>
      <c r="L33" s="117"/>
      <c r="M33" s="117"/>
      <c r="N33" s="57">
        <f t="shared" ref="N33:N47" si="39">+M33-L33</f>
        <v>0</v>
      </c>
      <c r="O33" s="117"/>
      <c r="P33" s="117"/>
      <c r="Q33" s="67">
        <f t="shared" ref="Q33:Q47" si="40">+P33-O33</f>
        <v>0</v>
      </c>
      <c r="R33" s="117"/>
      <c r="S33" s="117"/>
      <c r="T33" s="57">
        <f t="shared" ref="T33:T47" si="41">+S33-R33</f>
        <v>0</v>
      </c>
      <c r="U33" s="117"/>
      <c r="V33" s="117"/>
      <c r="W33" s="67">
        <f t="shared" ref="W33:W47" si="42">+V33-U33</f>
        <v>0</v>
      </c>
      <c r="X33" s="117"/>
      <c r="Y33" s="117"/>
      <c r="Z33" s="57">
        <f t="shared" ref="Z33:Z47" si="43">+Y33-X33</f>
        <v>0</v>
      </c>
      <c r="AA33" s="117"/>
      <c r="AB33" s="117"/>
      <c r="AC33" s="67">
        <f t="shared" ref="AC33:AC47" si="44">+AB33-AA33</f>
        <v>0</v>
      </c>
      <c r="AD33" s="117"/>
      <c r="AE33" s="117"/>
      <c r="AF33" s="57">
        <f t="shared" ref="AF33:AF47" si="45">+AE33-AD33</f>
        <v>0</v>
      </c>
      <c r="AG33" s="117"/>
      <c r="AH33" s="117"/>
      <c r="AI33" s="67">
        <f t="shared" ref="AI33:AI47" si="46">+AH33-AG33</f>
        <v>0</v>
      </c>
      <c r="AJ33" s="117"/>
      <c r="AK33" s="117"/>
      <c r="AL33" s="57">
        <f t="shared" ref="AL33:AL47" si="47">+AK33-AJ33</f>
        <v>0</v>
      </c>
      <c r="AM33" s="68">
        <f t="shared" si="1"/>
        <v>0</v>
      </c>
      <c r="AN33" s="59" t="e">
        <f t="shared" si="34"/>
        <v>#DIV/0!</v>
      </c>
      <c r="AO33" s="68">
        <f t="shared" si="35"/>
        <v>0</v>
      </c>
      <c r="AP33" s="59" t="e">
        <f t="shared" si="32"/>
        <v>#DIV/0!</v>
      </c>
      <c r="AQ33" s="68">
        <f t="shared" ref="AQ33:AQ47" si="48">+E33+H33+K33+N33+Q33+T33+W33+Z33+AC33+AF33+AI33+AL33</f>
        <v>0</v>
      </c>
    </row>
    <row r="34" spans="2:43" x14ac:dyDescent="0.25">
      <c r="B34" s="66" t="s">
        <v>141</v>
      </c>
      <c r="C34" s="117"/>
      <c r="D34" s="117"/>
      <c r="E34" s="67">
        <f t="shared" si="36"/>
        <v>0</v>
      </c>
      <c r="F34" s="117"/>
      <c r="G34" s="117"/>
      <c r="H34" s="57">
        <f t="shared" si="37"/>
        <v>0</v>
      </c>
      <c r="I34" s="117"/>
      <c r="J34" s="117"/>
      <c r="K34" s="67">
        <f t="shared" si="38"/>
        <v>0</v>
      </c>
      <c r="L34" s="117"/>
      <c r="M34" s="117"/>
      <c r="N34" s="57">
        <f t="shared" si="39"/>
        <v>0</v>
      </c>
      <c r="O34" s="117"/>
      <c r="P34" s="117"/>
      <c r="Q34" s="67">
        <f t="shared" si="40"/>
        <v>0</v>
      </c>
      <c r="R34" s="117"/>
      <c r="S34" s="117"/>
      <c r="T34" s="57">
        <f t="shared" si="41"/>
        <v>0</v>
      </c>
      <c r="U34" s="117"/>
      <c r="V34" s="117"/>
      <c r="W34" s="67">
        <f t="shared" si="42"/>
        <v>0</v>
      </c>
      <c r="X34" s="117"/>
      <c r="Y34" s="117"/>
      <c r="Z34" s="57">
        <f t="shared" si="43"/>
        <v>0</v>
      </c>
      <c r="AA34" s="117"/>
      <c r="AB34" s="117"/>
      <c r="AC34" s="67">
        <f t="shared" si="44"/>
        <v>0</v>
      </c>
      <c r="AD34" s="117"/>
      <c r="AE34" s="117"/>
      <c r="AF34" s="57">
        <f t="shared" si="45"/>
        <v>0</v>
      </c>
      <c r="AG34" s="117"/>
      <c r="AH34" s="117"/>
      <c r="AI34" s="67">
        <f t="shared" si="46"/>
        <v>0</v>
      </c>
      <c r="AJ34" s="117"/>
      <c r="AK34" s="117"/>
      <c r="AL34" s="57">
        <f t="shared" si="47"/>
        <v>0</v>
      </c>
      <c r="AM34" s="68">
        <f t="shared" si="1"/>
        <v>0</v>
      </c>
      <c r="AN34" s="59" t="e">
        <f t="shared" si="34"/>
        <v>#DIV/0!</v>
      </c>
      <c r="AO34" s="68">
        <f t="shared" si="35"/>
        <v>0</v>
      </c>
      <c r="AP34" s="59" t="e">
        <f t="shared" si="32"/>
        <v>#DIV/0!</v>
      </c>
      <c r="AQ34" s="68">
        <f t="shared" si="48"/>
        <v>0</v>
      </c>
    </row>
    <row r="35" spans="2:43" x14ac:dyDescent="0.25">
      <c r="B35" s="66" t="s">
        <v>142</v>
      </c>
      <c r="C35" s="117"/>
      <c r="D35" s="117"/>
      <c r="E35" s="67">
        <f t="shared" si="36"/>
        <v>0</v>
      </c>
      <c r="F35" s="117"/>
      <c r="G35" s="117"/>
      <c r="H35" s="57">
        <f t="shared" si="37"/>
        <v>0</v>
      </c>
      <c r="I35" s="117"/>
      <c r="J35" s="117"/>
      <c r="K35" s="67">
        <f t="shared" si="38"/>
        <v>0</v>
      </c>
      <c r="L35" s="117"/>
      <c r="M35" s="117"/>
      <c r="N35" s="57">
        <f t="shared" si="39"/>
        <v>0</v>
      </c>
      <c r="O35" s="117"/>
      <c r="P35" s="117"/>
      <c r="Q35" s="67">
        <f t="shared" si="40"/>
        <v>0</v>
      </c>
      <c r="R35" s="117"/>
      <c r="S35" s="117"/>
      <c r="T35" s="57">
        <f t="shared" si="41"/>
        <v>0</v>
      </c>
      <c r="U35" s="117"/>
      <c r="V35" s="117"/>
      <c r="W35" s="67">
        <f t="shared" si="42"/>
        <v>0</v>
      </c>
      <c r="X35" s="117"/>
      <c r="Y35" s="117"/>
      <c r="Z35" s="57">
        <f t="shared" si="43"/>
        <v>0</v>
      </c>
      <c r="AA35" s="117"/>
      <c r="AB35" s="117"/>
      <c r="AC35" s="67">
        <f t="shared" si="44"/>
        <v>0</v>
      </c>
      <c r="AD35" s="117"/>
      <c r="AE35" s="117"/>
      <c r="AF35" s="57">
        <f t="shared" si="45"/>
        <v>0</v>
      </c>
      <c r="AG35" s="117"/>
      <c r="AH35" s="117"/>
      <c r="AI35" s="67">
        <f t="shared" si="46"/>
        <v>0</v>
      </c>
      <c r="AJ35" s="117"/>
      <c r="AK35" s="117"/>
      <c r="AL35" s="57">
        <f t="shared" si="47"/>
        <v>0</v>
      </c>
      <c r="AM35" s="68">
        <f t="shared" si="1"/>
        <v>0</v>
      </c>
      <c r="AN35" s="59" t="e">
        <f t="shared" si="34"/>
        <v>#DIV/0!</v>
      </c>
      <c r="AO35" s="68">
        <f t="shared" si="35"/>
        <v>0</v>
      </c>
      <c r="AP35" s="59" t="e">
        <f t="shared" si="32"/>
        <v>#DIV/0!</v>
      </c>
      <c r="AQ35" s="68">
        <f t="shared" si="48"/>
        <v>0</v>
      </c>
    </row>
    <row r="36" spans="2:43" x14ac:dyDescent="0.25">
      <c r="B36" s="66" t="s">
        <v>143</v>
      </c>
      <c r="C36" s="117"/>
      <c r="D36" s="117"/>
      <c r="E36" s="67">
        <f t="shared" si="36"/>
        <v>0</v>
      </c>
      <c r="F36" s="117"/>
      <c r="G36" s="117"/>
      <c r="H36" s="57">
        <f t="shared" si="37"/>
        <v>0</v>
      </c>
      <c r="I36" s="117"/>
      <c r="J36" s="117"/>
      <c r="K36" s="67">
        <f t="shared" si="38"/>
        <v>0</v>
      </c>
      <c r="L36" s="117"/>
      <c r="M36" s="117"/>
      <c r="N36" s="57">
        <f t="shared" si="39"/>
        <v>0</v>
      </c>
      <c r="O36" s="117"/>
      <c r="P36" s="117"/>
      <c r="Q36" s="67">
        <f t="shared" si="40"/>
        <v>0</v>
      </c>
      <c r="R36" s="117"/>
      <c r="S36" s="117"/>
      <c r="T36" s="57">
        <f t="shared" si="41"/>
        <v>0</v>
      </c>
      <c r="U36" s="117"/>
      <c r="V36" s="117"/>
      <c r="W36" s="67">
        <f t="shared" si="42"/>
        <v>0</v>
      </c>
      <c r="X36" s="117"/>
      <c r="Y36" s="117"/>
      <c r="Z36" s="57">
        <f t="shared" si="43"/>
        <v>0</v>
      </c>
      <c r="AA36" s="117"/>
      <c r="AB36" s="117"/>
      <c r="AC36" s="67">
        <f t="shared" si="44"/>
        <v>0</v>
      </c>
      <c r="AD36" s="117"/>
      <c r="AE36" s="117"/>
      <c r="AF36" s="57">
        <f t="shared" si="45"/>
        <v>0</v>
      </c>
      <c r="AG36" s="117"/>
      <c r="AH36" s="117"/>
      <c r="AI36" s="67">
        <f t="shared" si="46"/>
        <v>0</v>
      </c>
      <c r="AJ36" s="117"/>
      <c r="AK36" s="117"/>
      <c r="AL36" s="57">
        <f t="shared" si="47"/>
        <v>0</v>
      </c>
      <c r="AM36" s="68">
        <f t="shared" si="1"/>
        <v>0</v>
      </c>
      <c r="AN36" s="59" t="e">
        <f t="shared" si="34"/>
        <v>#DIV/0!</v>
      </c>
      <c r="AO36" s="68">
        <f t="shared" si="35"/>
        <v>0</v>
      </c>
      <c r="AP36" s="59" t="e">
        <f t="shared" si="32"/>
        <v>#DIV/0!</v>
      </c>
      <c r="AQ36" s="68">
        <f t="shared" si="48"/>
        <v>0</v>
      </c>
    </row>
    <row r="37" spans="2:43" x14ac:dyDescent="0.25">
      <c r="B37" s="66" t="s">
        <v>31</v>
      </c>
      <c r="C37" s="117"/>
      <c r="D37" s="117"/>
      <c r="E37" s="67">
        <f t="shared" si="36"/>
        <v>0</v>
      </c>
      <c r="F37" s="117"/>
      <c r="G37" s="117"/>
      <c r="H37" s="57">
        <f t="shared" si="37"/>
        <v>0</v>
      </c>
      <c r="I37" s="117"/>
      <c r="J37" s="117"/>
      <c r="K37" s="67">
        <f t="shared" si="38"/>
        <v>0</v>
      </c>
      <c r="L37" s="117"/>
      <c r="M37" s="117"/>
      <c r="N37" s="57">
        <f t="shared" si="39"/>
        <v>0</v>
      </c>
      <c r="O37" s="117"/>
      <c r="P37" s="117"/>
      <c r="Q37" s="67">
        <f t="shared" si="40"/>
        <v>0</v>
      </c>
      <c r="R37" s="117"/>
      <c r="S37" s="117"/>
      <c r="T37" s="57">
        <f t="shared" si="41"/>
        <v>0</v>
      </c>
      <c r="U37" s="117"/>
      <c r="V37" s="117"/>
      <c r="W37" s="67">
        <f t="shared" si="42"/>
        <v>0</v>
      </c>
      <c r="X37" s="117"/>
      <c r="Y37" s="117"/>
      <c r="Z37" s="57">
        <f t="shared" si="43"/>
        <v>0</v>
      </c>
      <c r="AA37" s="117"/>
      <c r="AB37" s="117"/>
      <c r="AC37" s="67">
        <f t="shared" si="44"/>
        <v>0</v>
      </c>
      <c r="AD37" s="117"/>
      <c r="AE37" s="117"/>
      <c r="AF37" s="57">
        <f t="shared" si="45"/>
        <v>0</v>
      </c>
      <c r="AG37" s="117"/>
      <c r="AH37" s="117"/>
      <c r="AI37" s="67">
        <f t="shared" si="46"/>
        <v>0</v>
      </c>
      <c r="AJ37" s="117"/>
      <c r="AK37" s="117"/>
      <c r="AL37" s="57">
        <f t="shared" si="47"/>
        <v>0</v>
      </c>
      <c r="AM37" s="68">
        <f t="shared" si="1"/>
        <v>0</v>
      </c>
      <c r="AN37" s="59" t="e">
        <f t="shared" si="34"/>
        <v>#DIV/0!</v>
      </c>
      <c r="AO37" s="68">
        <f t="shared" si="35"/>
        <v>0</v>
      </c>
      <c r="AP37" s="59" t="e">
        <f t="shared" si="32"/>
        <v>#DIV/0!</v>
      </c>
      <c r="AQ37" s="68">
        <f t="shared" si="48"/>
        <v>0</v>
      </c>
    </row>
    <row r="38" spans="2:43" x14ac:dyDescent="0.25">
      <c r="B38" s="66" t="s">
        <v>32</v>
      </c>
      <c r="C38" s="117"/>
      <c r="D38" s="117"/>
      <c r="E38" s="67">
        <f t="shared" si="36"/>
        <v>0</v>
      </c>
      <c r="F38" s="117"/>
      <c r="G38" s="117"/>
      <c r="H38" s="57">
        <f t="shared" si="37"/>
        <v>0</v>
      </c>
      <c r="I38" s="117"/>
      <c r="J38" s="117"/>
      <c r="K38" s="67">
        <f t="shared" si="38"/>
        <v>0</v>
      </c>
      <c r="L38" s="117"/>
      <c r="M38" s="117"/>
      <c r="N38" s="57">
        <f t="shared" si="39"/>
        <v>0</v>
      </c>
      <c r="O38" s="117"/>
      <c r="P38" s="117"/>
      <c r="Q38" s="67">
        <f t="shared" si="40"/>
        <v>0</v>
      </c>
      <c r="R38" s="117"/>
      <c r="S38" s="117"/>
      <c r="T38" s="57">
        <f t="shared" si="41"/>
        <v>0</v>
      </c>
      <c r="U38" s="117"/>
      <c r="V38" s="117"/>
      <c r="W38" s="67">
        <f t="shared" si="42"/>
        <v>0</v>
      </c>
      <c r="X38" s="117"/>
      <c r="Y38" s="117"/>
      <c r="Z38" s="57">
        <f t="shared" si="43"/>
        <v>0</v>
      </c>
      <c r="AA38" s="117"/>
      <c r="AB38" s="117"/>
      <c r="AC38" s="67">
        <f t="shared" si="44"/>
        <v>0</v>
      </c>
      <c r="AD38" s="117"/>
      <c r="AE38" s="117"/>
      <c r="AF38" s="57">
        <f t="shared" si="45"/>
        <v>0</v>
      </c>
      <c r="AG38" s="117"/>
      <c r="AH38" s="117"/>
      <c r="AI38" s="67">
        <f t="shared" si="46"/>
        <v>0</v>
      </c>
      <c r="AJ38" s="117"/>
      <c r="AK38" s="117"/>
      <c r="AL38" s="57">
        <f t="shared" si="47"/>
        <v>0</v>
      </c>
      <c r="AM38" s="68">
        <f t="shared" si="1"/>
        <v>0</v>
      </c>
      <c r="AN38" s="59" t="e">
        <f t="shared" si="34"/>
        <v>#DIV/0!</v>
      </c>
      <c r="AO38" s="68">
        <f t="shared" si="35"/>
        <v>0</v>
      </c>
      <c r="AP38" s="59" t="e">
        <f t="shared" si="32"/>
        <v>#DIV/0!</v>
      </c>
      <c r="AQ38" s="68">
        <f t="shared" si="48"/>
        <v>0</v>
      </c>
    </row>
    <row r="39" spans="2:43" x14ac:dyDescent="0.25">
      <c r="B39" s="66" t="s">
        <v>33</v>
      </c>
      <c r="C39" s="117"/>
      <c r="D39" s="117"/>
      <c r="E39" s="67">
        <f t="shared" si="36"/>
        <v>0</v>
      </c>
      <c r="F39" s="117"/>
      <c r="G39" s="117"/>
      <c r="H39" s="57">
        <f t="shared" si="37"/>
        <v>0</v>
      </c>
      <c r="I39" s="117"/>
      <c r="J39" s="117"/>
      <c r="K39" s="67">
        <f t="shared" si="38"/>
        <v>0</v>
      </c>
      <c r="L39" s="117"/>
      <c r="M39" s="117"/>
      <c r="N39" s="57">
        <f t="shared" si="39"/>
        <v>0</v>
      </c>
      <c r="O39" s="117"/>
      <c r="P39" s="117"/>
      <c r="Q39" s="67">
        <f t="shared" si="40"/>
        <v>0</v>
      </c>
      <c r="R39" s="117"/>
      <c r="S39" s="117"/>
      <c r="T39" s="57">
        <f t="shared" si="41"/>
        <v>0</v>
      </c>
      <c r="U39" s="117"/>
      <c r="V39" s="117"/>
      <c r="W39" s="67">
        <f t="shared" si="42"/>
        <v>0</v>
      </c>
      <c r="X39" s="117"/>
      <c r="Y39" s="117"/>
      <c r="Z39" s="57">
        <f t="shared" si="43"/>
        <v>0</v>
      </c>
      <c r="AA39" s="117"/>
      <c r="AB39" s="117"/>
      <c r="AC39" s="67">
        <f t="shared" si="44"/>
        <v>0</v>
      </c>
      <c r="AD39" s="117"/>
      <c r="AE39" s="117"/>
      <c r="AF39" s="57">
        <f t="shared" si="45"/>
        <v>0</v>
      </c>
      <c r="AG39" s="117"/>
      <c r="AH39" s="117"/>
      <c r="AI39" s="67">
        <f t="shared" si="46"/>
        <v>0</v>
      </c>
      <c r="AJ39" s="117"/>
      <c r="AK39" s="117"/>
      <c r="AL39" s="57">
        <f t="shared" si="47"/>
        <v>0</v>
      </c>
      <c r="AM39" s="68">
        <f t="shared" si="1"/>
        <v>0</v>
      </c>
      <c r="AN39" s="59" t="e">
        <f t="shared" si="34"/>
        <v>#DIV/0!</v>
      </c>
      <c r="AO39" s="68">
        <f t="shared" si="35"/>
        <v>0</v>
      </c>
      <c r="AP39" s="59" t="e">
        <f t="shared" si="32"/>
        <v>#DIV/0!</v>
      </c>
      <c r="AQ39" s="68">
        <f t="shared" si="48"/>
        <v>0</v>
      </c>
    </row>
    <row r="40" spans="2:43" x14ac:dyDescent="0.25">
      <c r="B40" s="66" t="s">
        <v>34</v>
      </c>
      <c r="C40" s="117"/>
      <c r="D40" s="117"/>
      <c r="E40" s="67">
        <f t="shared" si="36"/>
        <v>0</v>
      </c>
      <c r="F40" s="117"/>
      <c r="G40" s="117"/>
      <c r="H40" s="57">
        <f t="shared" si="37"/>
        <v>0</v>
      </c>
      <c r="I40" s="117"/>
      <c r="J40" s="117"/>
      <c r="K40" s="67">
        <f t="shared" si="38"/>
        <v>0</v>
      </c>
      <c r="L40" s="117"/>
      <c r="M40" s="117"/>
      <c r="N40" s="57">
        <f t="shared" si="39"/>
        <v>0</v>
      </c>
      <c r="O40" s="117"/>
      <c r="P40" s="117"/>
      <c r="Q40" s="67">
        <f t="shared" si="40"/>
        <v>0</v>
      </c>
      <c r="R40" s="117"/>
      <c r="S40" s="117"/>
      <c r="T40" s="57">
        <f t="shared" si="41"/>
        <v>0</v>
      </c>
      <c r="U40" s="117"/>
      <c r="V40" s="117"/>
      <c r="W40" s="67">
        <f t="shared" si="42"/>
        <v>0</v>
      </c>
      <c r="X40" s="117"/>
      <c r="Y40" s="117"/>
      <c r="Z40" s="57">
        <f t="shared" si="43"/>
        <v>0</v>
      </c>
      <c r="AA40" s="117"/>
      <c r="AB40" s="117"/>
      <c r="AC40" s="67">
        <f t="shared" si="44"/>
        <v>0</v>
      </c>
      <c r="AD40" s="117"/>
      <c r="AE40" s="117"/>
      <c r="AF40" s="57">
        <f t="shared" si="45"/>
        <v>0</v>
      </c>
      <c r="AG40" s="117"/>
      <c r="AH40" s="117"/>
      <c r="AI40" s="67">
        <f t="shared" si="46"/>
        <v>0</v>
      </c>
      <c r="AJ40" s="117"/>
      <c r="AK40" s="117"/>
      <c r="AL40" s="57">
        <f t="shared" si="47"/>
        <v>0</v>
      </c>
      <c r="AM40" s="68">
        <f t="shared" si="1"/>
        <v>0</v>
      </c>
      <c r="AN40" s="59" t="e">
        <f t="shared" si="34"/>
        <v>#DIV/0!</v>
      </c>
      <c r="AO40" s="68">
        <f t="shared" si="35"/>
        <v>0</v>
      </c>
      <c r="AP40" s="59" t="e">
        <f t="shared" si="32"/>
        <v>#DIV/0!</v>
      </c>
      <c r="AQ40" s="68">
        <f t="shared" si="48"/>
        <v>0</v>
      </c>
    </row>
    <row r="41" spans="2:43" x14ac:dyDescent="0.25">
      <c r="B41" s="66" t="s">
        <v>35</v>
      </c>
      <c r="C41" s="117"/>
      <c r="D41" s="117"/>
      <c r="E41" s="67">
        <f t="shared" si="36"/>
        <v>0</v>
      </c>
      <c r="F41" s="117"/>
      <c r="G41" s="117"/>
      <c r="H41" s="57">
        <f t="shared" si="37"/>
        <v>0</v>
      </c>
      <c r="I41" s="117"/>
      <c r="J41" s="117"/>
      <c r="K41" s="67">
        <f t="shared" si="38"/>
        <v>0</v>
      </c>
      <c r="L41" s="117"/>
      <c r="M41" s="117"/>
      <c r="N41" s="57">
        <f t="shared" si="39"/>
        <v>0</v>
      </c>
      <c r="O41" s="117"/>
      <c r="P41" s="117"/>
      <c r="Q41" s="67">
        <f t="shared" si="40"/>
        <v>0</v>
      </c>
      <c r="R41" s="117"/>
      <c r="S41" s="117"/>
      <c r="T41" s="57">
        <f t="shared" si="41"/>
        <v>0</v>
      </c>
      <c r="U41" s="117"/>
      <c r="V41" s="117"/>
      <c r="W41" s="67">
        <f t="shared" si="42"/>
        <v>0</v>
      </c>
      <c r="X41" s="117"/>
      <c r="Y41" s="117"/>
      <c r="Z41" s="57">
        <f t="shared" si="43"/>
        <v>0</v>
      </c>
      <c r="AA41" s="117"/>
      <c r="AB41" s="117"/>
      <c r="AC41" s="67">
        <f t="shared" si="44"/>
        <v>0</v>
      </c>
      <c r="AD41" s="117"/>
      <c r="AE41" s="117"/>
      <c r="AF41" s="57">
        <f t="shared" si="45"/>
        <v>0</v>
      </c>
      <c r="AG41" s="117"/>
      <c r="AH41" s="117"/>
      <c r="AI41" s="67">
        <f t="shared" si="46"/>
        <v>0</v>
      </c>
      <c r="AJ41" s="117"/>
      <c r="AK41" s="117"/>
      <c r="AL41" s="57">
        <f t="shared" si="47"/>
        <v>0</v>
      </c>
      <c r="AM41" s="68">
        <f t="shared" si="1"/>
        <v>0</v>
      </c>
      <c r="AN41" s="59" t="e">
        <f t="shared" si="34"/>
        <v>#DIV/0!</v>
      </c>
      <c r="AO41" s="68">
        <f t="shared" si="35"/>
        <v>0</v>
      </c>
      <c r="AP41" s="59" t="e">
        <f t="shared" si="32"/>
        <v>#DIV/0!</v>
      </c>
      <c r="AQ41" s="68">
        <f t="shared" si="48"/>
        <v>0</v>
      </c>
    </row>
    <row r="42" spans="2:43" x14ac:dyDescent="0.25">
      <c r="B42" s="66" t="s">
        <v>117</v>
      </c>
      <c r="C42" s="117"/>
      <c r="D42" s="117"/>
      <c r="E42" s="67">
        <f t="shared" si="36"/>
        <v>0</v>
      </c>
      <c r="F42" s="117"/>
      <c r="G42" s="117"/>
      <c r="H42" s="57">
        <f t="shared" si="37"/>
        <v>0</v>
      </c>
      <c r="I42" s="117"/>
      <c r="J42" s="117"/>
      <c r="K42" s="67">
        <f t="shared" si="38"/>
        <v>0</v>
      </c>
      <c r="L42" s="117"/>
      <c r="M42" s="117"/>
      <c r="N42" s="57">
        <f t="shared" si="39"/>
        <v>0</v>
      </c>
      <c r="O42" s="117"/>
      <c r="P42" s="117"/>
      <c r="Q42" s="67">
        <f t="shared" si="40"/>
        <v>0</v>
      </c>
      <c r="R42" s="117"/>
      <c r="S42" s="117"/>
      <c r="T42" s="57">
        <f t="shared" si="41"/>
        <v>0</v>
      </c>
      <c r="U42" s="117"/>
      <c r="V42" s="117"/>
      <c r="W42" s="67">
        <f t="shared" si="42"/>
        <v>0</v>
      </c>
      <c r="X42" s="117"/>
      <c r="Y42" s="117"/>
      <c r="Z42" s="57">
        <f t="shared" si="43"/>
        <v>0</v>
      </c>
      <c r="AA42" s="117"/>
      <c r="AB42" s="117"/>
      <c r="AC42" s="67">
        <f t="shared" si="44"/>
        <v>0</v>
      </c>
      <c r="AD42" s="117"/>
      <c r="AE42" s="117"/>
      <c r="AF42" s="57">
        <f t="shared" si="45"/>
        <v>0</v>
      </c>
      <c r="AG42" s="117"/>
      <c r="AH42" s="117"/>
      <c r="AI42" s="67">
        <f t="shared" si="46"/>
        <v>0</v>
      </c>
      <c r="AJ42" s="117"/>
      <c r="AK42" s="117"/>
      <c r="AL42" s="57">
        <f t="shared" si="47"/>
        <v>0</v>
      </c>
      <c r="AM42" s="68">
        <f t="shared" si="1"/>
        <v>0</v>
      </c>
      <c r="AN42" s="59" t="e">
        <f t="shared" si="34"/>
        <v>#DIV/0!</v>
      </c>
      <c r="AO42" s="68">
        <f t="shared" si="35"/>
        <v>0</v>
      </c>
      <c r="AP42" s="59" t="e">
        <f t="shared" si="32"/>
        <v>#DIV/0!</v>
      </c>
      <c r="AQ42" s="68">
        <f t="shared" si="48"/>
        <v>0</v>
      </c>
    </row>
    <row r="43" spans="2:43" x14ac:dyDescent="0.25">
      <c r="B43" s="66" t="s">
        <v>37</v>
      </c>
      <c r="C43" s="117"/>
      <c r="D43" s="117"/>
      <c r="E43" s="67">
        <f t="shared" si="36"/>
        <v>0</v>
      </c>
      <c r="F43" s="117"/>
      <c r="G43" s="117"/>
      <c r="H43" s="57">
        <f t="shared" si="37"/>
        <v>0</v>
      </c>
      <c r="I43" s="117"/>
      <c r="J43" s="117"/>
      <c r="K43" s="67">
        <f t="shared" si="38"/>
        <v>0</v>
      </c>
      <c r="L43" s="117"/>
      <c r="M43" s="117"/>
      <c r="N43" s="57">
        <f t="shared" si="39"/>
        <v>0</v>
      </c>
      <c r="O43" s="117"/>
      <c r="P43" s="117"/>
      <c r="Q43" s="67">
        <f t="shared" si="40"/>
        <v>0</v>
      </c>
      <c r="R43" s="117"/>
      <c r="S43" s="117"/>
      <c r="T43" s="57">
        <f t="shared" si="41"/>
        <v>0</v>
      </c>
      <c r="U43" s="117"/>
      <c r="V43" s="117"/>
      <c r="W43" s="67">
        <f t="shared" si="42"/>
        <v>0</v>
      </c>
      <c r="X43" s="117"/>
      <c r="Y43" s="117"/>
      <c r="Z43" s="57">
        <f t="shared" si="43"/>
        <v>0</v>
      </c>
      <c r="AA43" s="117"/>
      <c r="AB43" s="117"/>
      <c r="AC43" s="67">
        <f t="shared" si="44"/>
        <v>0</v>
      </c>
      <c r="AD43" s="117"/>
      <c r="AE43" s="117"/>
      <c r="AF43" s="57">
        <f t="shared" si="45"/>
        <v>0</v>
      </c>
      <c r="AG43" s="117"/>
      <c r="AH43" s="117"/>
      <c r="AI43" s="67">
        <f t="shared" si="46"/>
        <v>0</v>
      </c>
      <c r="AJ43" s="117"/>
      <c r="AK43" s="117"/>
      <c r="AL43" s="57">
        <f t="shared" si="47"/>
        <v>0</v>
      </c>
      <c r="AM43" s="68">
        <f t="shared" si="1"/>
        <v>0</v>
      </c>
      <c r="AN43" s="59" t="e">
        <f t="shared" si="34"/>
        <v>#DIV/0!</v>
      </c>
      <c r="AO43" s="68">
        <f t="shared" si="35"/>
        <v>0</v>
      </c>
      <c r="AP43" s="59" t="e">
        <f t="shared" si="32"/>
        <v>#DIV/0!</v>
      </c>
      <c r="AQ43" s="68">
        <f t="shared" si="48"/>
        <v>0</v>
      </c>
    </row>
    <row r="44" spans="2:43" x14ac:dyDescent="0.25">
      <c r="B44" s="66" t="s">
        <v>38</v>
      </c>
      <c r="C44" s="117"/>
      <c r="D44" s="117"/>
      <c r="E44" s="67">
        <f t="shared" si="36"/>
        <v>0</v>
      </c>
      <c r="F44" s="117"/>
      <c r="G44" s="117"/>
      <c r="H44" s="57">
        <f t="shared" si="37"/>
        <v>0</v>
      </c>
      <c r="I44" s="117"/>
      <c r="J44" s="117"/>
      <c r="K44" s="67">
        <f t="shared" si="38"/>
        <v>0</v>
      </c>
      <c r="L44" s="117"/>
      <c r="M44" s="117"/>
      <c r="N44" s="57">
        <f t="shared" si="39"/>
        <v>0</v>
      </c>
      <c r="O44" s="117"/>
      <c r="P44" s="117"/>
      <c r="Q44" s="67">
        <f t="shared" si="40"/>
        <v>0</v>
      </c>
      <c r="R44" s="117"/>
      <c r="S44" s="117"/>
      <c r="T44" s="57">
        <f t="shared" si="41"/>
        <v>0</v>
      </c>
      <c r="U44" s="117"/>
      <c r="V44" s="117"/>
      <c r="W44" s="67">
        <f t="shared" si="42"/>
        <v>0</v>
      </c>
      <c r="X44" s="117"/>
      <c r="Y44" s="117"/>
      <c r="Z44" s="57">
        <f t="shared" si="43"/>
        <v>0</v>
      </c>
      <c r="AA44" s="117"/>
      <c r="AB44" s="117"/>
      <c r="AC44" s="67">
        <f t="shared" si="44"/>
        <v>0</v>
      </c>
      <c r="AD44" s="117"/>
      <c r="AE44" s="117"/>
      <c r="AF44" s="57">
        <f t="shared" si="45"/>
        <v>0</v>
      </c>
      <c r="AG44" s="117"/>
      <c r="AH44" s="117"/>
      <c r="AI44" s="67">
        <f t="shared" si="46"/>
        <v>0</v>
      </c>
      <c r="AJ44" s="117"/>
      <c r="AK44" s="117"/>
      <c r="AL44" s="57">
        <f t="shared" si="47"/>
        <v>0</v>
      </c>
      <c r="AM44" s="68">
        <f t="shared" si="1"/>
        <v>0</v>
      </c>
      <c r="AN44" s="59" t="e">
        <f t="shared" si="34"/>
        <v>#DIV/0!</v>
      </c>
      <c r="AO44" s="68">
        <f t="shared" si="35"/>
        <v>0</v>
      </c>
      <c r="AP44" s="59" t="e">
        <f t="shared" si="32"/>
        <v>#DIV/0!</v>
      </c>
      <c r="AQ44" s="68">
        <f t="shared" si="48"/>
        <v>0</v>
      </c>
    </row>
    <row r="45" spans="2:43" x14ac:dyDescent="0.25">
      <c r="B45" s="66" t="s">
        <v>39</v>
      </c>
      <c r="C45" s="117"/>
      <c r="D45" s="117"/>
      <c r="E45" s="67">
        <f t="shared" si="36"/>
        <v>0</v>
      </c>
      <c r="F45" s="117"/>
      <c r="G45" s="117"/>
      <c r="H45" s="57">
        <f t="shared" si="37"/>
        <v>0</v>
      </c>
      <c r="I45" s="117"/>
      <c r="J45" s="117"/>
      <c r="K45" s="67">
        <f t="shared" si="38"/>
        <v>0</v>
      </c>
      <c r="L45" s="117"/>
      <c r="M45" s="117"/>
      <c r="N45" s="57">
        <f t="shared" si="39"/>
        <v>0</v>
      </c>
      <c r="O45" s="117"/>
      <c r="P45" s="117"/>
      <c r="Q45" s="67">
        <f t="shared" si="40"/>
        <v>0</v>
      </c>
      <c r="R45" s="117"/>
      <c r="S45" s="117"/>
      <c r="T45" s="57">
        <f t="shared" si="41"/>
        <v>0</v>
      </c>
      <c r="U45" s="117"/>
      <c r="V45" s="117"/>
      <c r="W45" s="67">
        <f t="shared" si="42"/>
        <v>0</v>
      </c>
      <c r="X45" s="117"/>
      <c r="Y45" s="117"/>
      <c r="Z45" s="57">
        <f t="shared" si="43"/>
        <v>0</v>
      </c>
      <c r="AA45" s="117"/>
      <c r="AB45" s="117"/>
      <c r="AC45" s="67">
        <f t="shared" si="44"/>
        <v>0</v>
      </c>
      <c r="AD45" s="117"/>
      <c r="AE45" s="117"/>
      <c r="AF45" s="57">
        <f t="shared" si="45"/>
        <v>0</v>
      </c>
      <c r="AG45" s="117"/>
      <c r="AH45" s="117"/>
      <c r="AI45" s="67">
        <f t="shared" si="46"/>
        <v>0</v>
      </c>
      <c r="AJ45" s="117"/>
      <c r="AK45" s="117"/>
      <c r="AL45" s="57">
        <f t="shared" si="47"/>
        <v>0</v>
      </c>
      <c r="AM45" s="68">
        <f t="shared" si="1"/>
        <v>0</v>
      </c>
      <c r="AN45" s="59" t="e">
        <f t="shared" si="34"/>
        <v>#DIV/0!</v>
      </c>
      <c r="AO45" s="68">
        <f t="shared" si="35"/>
        <v>0</v>
      </c>
      <c r="AP45" s="59" t="e">
        <f t="shared" si="32"/>
        <v>#DIV/0!</v>
      </c>
      <c r="AQ45" s="68">
        <f t="shared" si="48"/>
        <v>0</v>
      </c>
    </row>
    <row r="46" spans="2:43" x14ac:dyDescent="0.25">
      <c r="B46" s="66" t="s">
        <v>40</v>
      </c>
      <c r="C46" s="117"/>
      <c r="D46" s="117"/>
      <c r="E46" s="67">
        <f t="shared" si="36"/>
        <v>0</v>
      </c>
      <c r="F46" s="117"/>
      <c r="G46" s="117"/>
      <c r="H46" s="57">
        <f t="shared" si="37"/>
        <v>0</v>
      </c>
      <c r="I46" s="117"/>
      <c r="J46" s="117"/>
      <c r="K46" s="67">
        <f t="shared" si="38"/>
        <v>0</v>
      </c>
      <c r="L46" s="117"/>
      <c r="M46" s="117"/>
      <c r="N46" s="57">
        <f t="shared" si="39"/>
        <v>0</v>
      </c>
      <c r="O46" s="117"/>
      <c r="P46" s="117"/>
      <c r="Q46" s="67">
        <f t="shared" si="40"/>
        <v>0</v>
      </c>
      <c r="R46" s="117"/>
      <c r="S46" s="117"/>
      <c r="T46" s="57">
        <f t="shared" si="41"/>
        <v>0</v>
      </c>
      <c r="U46" s="117"/>
      <c r="V46" s="117"/>
      <c r="W46" s="67">
        <f t="shared" si="42"/>
        <v>0</v>
      </c>
      <c r="X46" s="117"/>
      <c r="Y46" s="117"/>
      <c r="Z46" s="57">
        <f t="shared" si="43"/>
        <v>0</v>
      </c>
      <c r="AA46" s="117"/>
      <c r="AB46" s="117"/>
      <c r="AC46" s="67">
        <f t="shared" si="44"/>
        <v>0</v>
      </c>
      <c r="AD46" s="117"/>
      <c r="AE46" s="117"/>
      <c r="AF46" s="57">
        <f t="shared" si="45"/>
        <v>0</v>
      </c>
      <c r="AG46" s="117"/>
      <c r="AH46" s="117"/>
      <c r="AI46" s="67">
        <f t="shared" si="46"/>
        <v>0</v>
      </c>
      <c r="AJ46" s="117"/>
      <c r="AK46" s="117"/>
      <c r="AL46" s="57">
        <f t="shared" si="47"/>
        <v>0</v>
      </c>
      <c r="AM46" s="68">
        <f t="shared" si="1"/>
        <v>0</v>
      </c>
      <c r="AN46" s="59" t="e">
        <f t="shared" si="34"/>
        <v>#DIV/0!</v>
      </c>
      <c r="AO46" s="68">
        <f t="shared" si="35"/>
        <v>0</v>
      </c>
      <c r="AP46" s="59" t="e">
        <f t="shared" si="32"/>
        <v>#DIV/0!</v>
      </c>
      <c r="AQ46" s="68">
        <f t="shared" si="48"/>
        <v>0</v>
      </c>
    </row>
    <row r="47" spans="2:43" x14ac:dyDescent="0.25">
      <c r="B47" s="66" t="s">
        <v>41</v>
      </c>
      <c r="C47" s="117"/>
      <c r="D47" s="117"/>
      <c r="E47" s="67">
        <f t="shared" si="36"/>
        <v>0</v>
      </c>
      <c r="F47" s="117"/>
      <c r="G47" s="117"/>
      <c r="H47" s="57">
        <f t="shared" si="37"/>
        <v>0</v>
      </c>
      <c r="I47" s="117"/>
      <c r="J47" s="117"/>
      <c r="K47" s="67">
        <f t="shared" si="38"/>
        <v>0</v>
      </c>
      <c r="L47" s="117"/>
      <c r="M47" s="117"/>
      <c r="N47" s="57">
        <f t="shared" si="39"/>
        <v>0</v>
      </c>
      <c r="O47" s="117"/>
      <c r="P47" s="117"/>
      <c r="Q47" s="67">
        <f t="shared" si="40"/>
        <v>0</v>
      </c>
      <c r="R47" s="117"/>
      <c r="S47" s="117"/>
      <c r="T47" s="57">
        <f t="shared" si="41"/>
        <v>0</v>
      </c>
      <c r="U47" s="117"/>
      <c r="V47" s="117"/>
      <c r="W47" s="67">
        <f t="shared" si="42"/>
        <v>0</v>
      </c>
      <c r="X47" s="117"/>
      <c r="Y47" s="117"/>
      <c r="Z47" s="57">
        <f t="shared" si="43"/>
        <v>0</v>
      </c>
      <c r="AA47" s="117"/>
      <c r="AB47" s="117"/>
      <c r="AC47" s="67">
        <f t="shared" si="44"/>
        <v>0</v>
      </c>
      <c r="AD47" s="117"/>
      <c r="AE47" s="117"/>
      <c r="AF47" s="57">
        <f t="shared" si="45"/>
        <v>0</v>
      </c>
      <c r="AG47" s="117"/>
      <c r="AH47" s="117"/>
      <c r="AI47" s="67">
        <f t="shared" si="46"/>
        <v>0</v>
      </c>
      <c r="AJ47" s="117"/>
      <c r="AK47" s="117"/>
      <c r="AL47" s="57">
        <f t="shared" si="47"/>
        <v>0</v>
      </c>
      <c r="AM47" s="68">
        <f t="shared" si="1"/>
        <v>0</v>
      </c>
      <c r="AN47" s="59" t="e">
        <f t="shared" si="34"/>
        <v>#DIV/0!</v>
      </c>
      <c r="AO47" s="68">
        <f t="shared" si="35"/>
        <v>0</v>
      </c>
      <c r="AP47" s="59" t="e">
        <f t="shared" si="32"/>
        <v>#DIV/0!</v>
      </c>
      <c r="AQ47" s="68">
        <f t="shared" si="48"/>
        <v>0</v>
      </c>
    </row>
    <row r="48" spans="2:43" s="46" customFormat="1" x14ac:dyDescent="0.25">
      <c r="B48" s="73" t="s">
        <v>118</v>
      </c>
      <c r="C48" s="62">
        <f>SUM(C32:C47)</f>
        <v>0</v>
      </c>
      <c r="D48" s="62">
        <f>SUM(D32:D47)</f>
        <v>0</v>
      </c>
      <c r="E48" s="62">
        <f>+D48-C48</f>
        <v>0</v>
      </c>
      <c r="F48" s="63">
        <f>SUM(F32:F47)</f>
        <v>0</v>
      </c>
      <c r="G48" s="63">
        <f>SUM(G32:G47)</f>
        <v>0</v>
      </c>
      <c r="H48" s="63">
        <f>+G48-F48</f>
        <v>0</v>
      </c>
      <c r="I48" s="62">
        <f>SUM(I32:I47)</f>
        <v>0</v>
      </c>
      <c r="J48" s="62">
        <f>SUM(J32:J47)</f>
        <v>0</v>
      </c>
      <c r="K48" s="62">
        <f>+J48-I48</f>
        <v>0</v>
      </c>
      <c r="L48" s="63">
        <f>SUM(L32:L47)</f>
        <v>0</v>
      </c>
      <c r="M48" s="63">
        <f>SUM(M32:M47)</f>
        <v>0</v>
      </c>
      <c r="N48" s="63">
        <f>+M48-L48</f>
        <v>0</v>
      </c>
      <c r="O48" s="62">
        <f>SUM(O32:O47)</f>
        <v>0</v>
      </c>
      <c r="P48" s="62">
        <f>SUM(P32:P47)</f>
        <v>0</v>
      </c>
      <c r="Q48" s="62">
        <f>+P48-O48</f>
        <v>0</v>
      </c>
      <c r="R48" s="63">
        <f>SUM(R32:R47)</f>
        <v>0</v>
      </c>
      <c r="S48" s="63">
        <f>SUM(S32:S47)</f>
        <v>0</v>
      </c>
      <c r="T48" s="63">
        <f>+S48-R48</f>
        <v>0</v>
      </c>
      <c r="U48" s="62">
        <f>SUM(U32:U47)</f>
        <v>0</v>
      </c>
      <c r="V48" s="62">
        <f>SUM(V32:V47)</f>
        <v>0</v>
      </c>
      <c r="W48" s="62">
        <f>+V48-U48</f>
        <v>0</v>
      </c>
      <c r="X48" s="63">
        <f>SUM(X32:X47)</f>
        <v>0</v>
      </c>
      <c r="Y48" s="63">
        <f>SUM(Y32:Y47)</f>
        <v>0</v>
      </c>
      <c r="Z48" s="63">
        <f>+Y48-X48</f>
        <v>0</v>
      </c>
      <c r="AA48" s="62">
        <f>SUM(AA32:AA47)</f>
        <v>0</v>
      </c>
      <c r="AB48" s="62">
        <f>SUM(AB32:AB47)</f>
        <v>0</v>
      </c>
      <c r="AC48" s="62">
        <f>+AB48-AA48</f>
        <v>0</v>
      </c>
      <c r="AD48" s="63">
        <f>SUM(AD32:AD47)</f>
        <v>0</v>
      </c>
      <c r="AE48" s="63">
        <f>SUM(AE32:AE47)</f>
        <v>0</v>
      </c>
      <c r="AF48" s="63">
        <f>+AE48-AD48</f>
        <v>0</v>
      </c>
      <c r="AG48" s="62">
        <f>SUM(AG32:AG47)</f>
        <v>0</v>
      </c>
      <c r="AH48" s="62">
        <f>SUM(AH32:AH47)</f>
        <v>0</v>
      </c>
      <c r="AI48" s="62">
        <f>+AH48-AG48</f>
        <v>0</v>
      </c>
      <c r="AJ48" s="63">
        <f>SUM(AJ32:AJ47)</f>
        <v>0</v>
      </c>
      <c r="AK48" s="63">
        <f>SUM(AK32:AK47)</f>
        <v>0</v>
      </c>
      <c r="AL48" s="63">
        <f>+AK48-AJ48</f>
        <v>0</v>
      </c>
      <c r="AM48" s="64">
        <f t="shared" si="1"/>
        <v>0</v>
      </c>
      <c r="AN48" s="65" t="e">
        <f t="shared" si="34"/>
        <v>#DIV/0!</v>
      </c>
      <c r="AO48" s="64">
        <f t="shared" si="35"/>
        <v>0</v>
      </c>
      <c r="AP48" s="65" t="e">
        <f t="shared" si="32"/>
        <v>#DIV/0!</v>
      </c>
      <c r="AQ48" s="64">
        <f>+E48+H48+K48+N48+Q48+T48+W48+Z48+AC48+AF48+AI48+AL48</f>
        <v>0</v>
      </c>
    </row>
    <row r="49" spans="1:44" s="46" customFormat="1" ht="15" customHeight="1" x14ac:dyDescent="0.25">
      <c r="A49" s="168"/>
      <c r="B49" s="73" t="s">
        <v>42</v>
      </c>
      <c r="C49" s="62">
        <f>+C16+C29+C48</f>
        <v>0</v>
      </c>
      <c r="D49" s="62">
        <f>+D16+D29+D48</f>
        <v>0</v>
      </c>
      <c r="E49" s="62">
        <f>+D49-C49</f>
        <v>0</v>
      </c>
      <c r="F49" s="63">
        <f>+F16+F29+F48</f>
        <v>0</v>
      </c>
      <c r="G49" s="63">
        <f>+G16+G29+G48</f>
        <v>0</v>
      </c>
      <c r="H49" s="63">
        <f>+G49-F49</f>
        <v>0</v>
      </c>
      <c r="I49" s="62">
        <f>+I16+I29+I48</f>
        <v>0</v>
      </c>
      <c r="J49" s="62">
        <f>+J16+J29+J48</f>
        <v>0</v>
      </c>
      <c r="K49" s="62">
        <f>+J49-I49</f>
        <v>0</v>
      </c>
      <c r="L49" s="63">
        <f>+L16+L29+L48</f>
        <v>0</v>
      </c>
      <c r="M49" s="63">
        <f>+M16+M29+M48</f>
        <v>0</v>
      </c>
      <c r="N49" s="63">
        <f>+M49-L49</f>
        <v>0</v>
      </c>
      <c r="O49" s="62">
        <f>+O16+O29+O48</f>
        <v>0</v>
      </c>
      <c r="P49" s="62">
        <f>+P16+P29+P48</f>
        <v>0</v>
      </c>
      <c r="Q49" s="62">
        <f>+P49-O49</f>
        <v>0</v>
      </c>
      <c r="R49" s="63">
        <f>+R16+R29+R48</f>
        <v>0</v>
      </c>
      <c r="S49" s="63">
        <f>+S16+S29+S48</f>
        <v>0</v>
      </c>
      <c r="T49" s="63">
        <f>+S49-R49</f>
        <v>0</v>
      </c>
      <c r="U49" s="62">
        <f>+U16+U29+U48</f>
        <v>0</v>
      </c>
      <c r="V49" s="62">
        <f>+V16+V29+V48</f>
        <v>0</v>
      </c>
      <c r="W49" s="62">
        <f>+V49-U49</f>
        <v>0</v>
      </c>
      <c r="X49" s="63">
        <f>+X16+X29+X48</f>
        <v>0</v>
      </c>
      <c r="Y49" s="63">
        <f>+Y16+Y29+Y48</f>
        <v>0</v>
      </c>
      <c r="Z49" s="63">
        <f>+Y49-X49</f>
        <v>0</v>
      </c>
      <c r="AA49" s="62">
        <f>+AA16+AA29+AA48</f>
        <v>0</v>
      </c>
      <c r="AB49" s="62">
        <f>+AB16+AB29+AB48</f>
        <v>0</v>
      </c>
      <c r="AC49" s="62">
        <f>+AB49-AA49</f>
        <v>0</v>
      </c>
      <c r="AD49" s="63">
        <f>+AD16+AD29+AD48</f>
        <v>0</v>
      </c>
      <c r="AE49" s="63">
        <f>+AE16+AE29+AE48</f>
        <v>0</v>
      </c>
      <c r="AF49" s="63">
        <f>+AE49-AD49</f>
        <v>0</v>
      </c>
      <c r="AG49" s="62">
        <f>+AG16+AG29+AG48</f>
        <v>0</v>
      </c>
      <c r="AH49" s="62">
        <f>+AH16+AH29+AH48</f>
        <v>0</v>
      </c>
      <c r="AI49" s="62">
        <f>+AH49-AG49</f>
        <v>0</v>
      </c>
      <c r="AJ49" s="63">
        <f>+AJ16+AJ29+AJ48</f>
        <v>0</v>
      </c>
      <c r="AK49" s="63">
        <f>+AK16+AK29+AK48</f>
        <v>0</v>
      </c>
      <c r="AL49" s="63">
        <f>+AK49-AJ49</f>
        <v>0</v>
      </c>
      <c r="AM49" s="64">
        <f t="shared" si="1"/>
        <v>0</v>
      </c>
      <c r="AN49" s="65" t="e">
        <f t="shared" si="34"/>
        <v>#DIV/0!</v>
      </c>
      <c r="AO49" s="64">
        <f t="shared" si="35"/>
        <v>0</v>
      </c>
      <c r="AP49" s="65" t="e">
        <f t="shared" si="32"/>
        <v>#DIV/0!</v>
      </c>
      <c r="AQ49" s="64">
        <f>+E49+H49+K49+N49+Q49+T49+W49+Z49+AC49+AF49+AI49+AL49</f>
        <v>0</v>
      </c>
    </row>
    <row r="50" spans="1:44" s="46" customFormat="1" x14ac:dyDescent="0.25">
      <c r="A50" s="168"/>
      <c r="B50" s="161" t="s">
        <v>43</v>
      </c>
      <c r="C50" s="62">
        <f>+C15-C49</f>
        <v>0</v>
      </c>
      <c r="D50" s="62">
        <f>+D15-D49</f>
        <v>0</v>
      </c>
      <c r="E50" s="62">
        <f>+D50-C50</f>
        <v>0</v>
      </c>
      <c r="F50" s="63">
        <f>+F15-F49</f>
        <v>0</v>
      </c>
      <c r="G50" s="63">
        <f>+G15-G49</f>
        <v>0</v>
      </c>
      <c r="H50" s="63">
        <f>+G50-F50</f>
        <v>0</v>
      </c>
      <c r="I50" s="62">
        <f>+I15-I49</f>
        <v>0</v>
      </c>
      <c r="J50" s="62">
        <f>+J15-J49</f>
        <v>0</v>
      </c>
      <c r="K50" s="62">
        <f>+J50-I50</f>
        <v>0</v>
      </c>
      <c r="L50" s="63">
        <f>+L15-L49</f>
        <v>0</v>
      </c>
      <c r="M50" s="63">
        <f>+M15-M49</f>
        <v>0</v>
      </c>
      <c r="N50" s="63">
        <f>+M50-L50</f>
        <v>0</v>
      </c>
      <c r="O50" s="62">
        <f>+O15-O49</f>
        <v>0</v>
      </c>
      <c r="P50" s="62">
        <f>+P15-P49</f>
        <v>0</v>
      </c>
      <c r="Q50" s="62">
        <f>+P50-O50</f>
        <v>0</v>
      </c>
      <c r="R50" s="63">
        <f>+R15-R49</f>
        <v>0</v>
      </c>
      <c r="S50" s="63">
        <f>+S15-S49</f>
        <v>0</v>
      </c>
      <c r="T50" s="63">
        <f>+S50-R50</f>
        <v>0</v>
      </c>
      <c r="U50" s="62">
        <f>+U15-U49</f>
        <v>0</v>
      </c>
      <c r="V50" s="62">
        <f>+V15-V49</f>
        <v>0</v>
      </c>
      <c r="W50" s="62">
        <f>+V50-U50</f>
        <v>0</v>
      </c>
      <c r="X50" s="63">
        <f>+X15-X49</f>
        <v>0</v>
      </c>
      <c r="Y50" s="63">
        <f>+Y15-Y49</f>
        <v>0</v>
      </c>
      <c r="Z50" s="63">
        <f>+Y50-X50</f>
        <v>0</v>
      </c>
      <c r="AA50" s="62">
        <f>+AA15-AA49</f>
        <v>0</v>
      </c>
      <c r="AB50" s="62">
        <f>+AB15-AB49</f>
        <v>0</v>
      </c>
      <c r="AC50" s="62">
        <f>+AB50-AA50</f>
        <v>0</v>
      </c>
      <c r="AD50" s="63">
        <f>+AD15-AD49</f>
        <v>0</v>
      </c>
      <c r="AE50" s="63">
        <f>+AE15-AE49</f>
        <v>0</v>
      </c>
      <c r="AF50" s="63">
        <f>+AE50-AD50</f>
        <v>0</v>
      </c>
      <c r="AG50" s="62">
        <f>+AG15-AG49</f>
        <v>0</v>
      </c>
      <c r="AH50" s="62">
        <f>+AH15-AH49</f>
        <v>0</v>
      </c>
      <c r="AI50" s="62">
        <f>+AH50-AG50</f>
        <v>0</v>
      </c>
      <c r="AJ50" s="63">
        <f>+AJ15-AJ49</f>
        <v>0</v>
      </c>
      <c r="AK50" s="63">
        <f>+AK15-AK49</f>
        <v>0</v>
      </c>
      <c r="AL50" s="63">
        <f>+AK50-AJ50</f>
        <v>0</v>
      </c>
      <c r="AM50" s="64">
        <f t="shared" si="1"/>
        <v>0</v>
      </c>
      <c r="AN50" s="65" t="e">
        <f t="shared" si="34"/>
        <v>#DIV/0!</v>
      </c>
      <c r="AO50" s="64">
        <f t="shared" si="35"/>
        <v>0</v>
      </c>
      <c r="AP50" s="65" t="e">
        <f t="shared" si="32"/>
        <v>#DIV/0!</v>
      </c>
      <c r="AQ50" s="64">
        <f>+E50+H50+K50+N50+Q50+T50+W50+Z50+AC50+AF50+AI50+AL50</f>
        <v>0</v>
      </c>
    </row>
    <row r="51" spans="1:44" hidden="1" x14ac:dyDescent="0.25">
      <c r="B51" s="77" t="s">
        <v>202</v>
      </c>
      <c r="C51" s="78" t="s">
        <v>203</v>
      </c>
      <c r="D51" s="78">
        <f>+IF(D50=0,0,1)</f>
        <v>0</v>
      </c>
      <c r="E51" s="78"/>
      <c r="F51" s="78"/>
      <c r="G51" s="78">
        <f>+IF(G50=0,0,1)</f>
        <v>0</v>
      </c>
      <c r="H51" s="78"/>
      <c r="I51" s="78"/>
      <c r="J51" s="78">
        <f>+IF(J50=0,0,1)</f>
        <v>0</v>
      </c>
      <c r="K51" s="78"/>
      <c r="L51" s="78"/>
      <c r="M51" s="78">
        <f>+IF(M50=0,0,1)</f>
        <v>0</v>
      </c>
      <c r="N51" s="78"/>
      <c r="O51" s="78"/>
      <c r="P51" s="78">
        <f>+IF(P50=0,0,1)</f>
        <v>0</v>
      </c>
      <c r="Q51" s="78"/>
      <c r="R51" s="78"/>
      <c r="S51" s="78">
        <f>+IF(S50=0,0,1)</f>
        <v>0</v>
      </c>
      <c r="T51" s="78"/>
      <c r="U51" s="78"/>
      <c r="V51" s="78">
        <f>+IF(V50=0,0,1)</f>
        <v>0</v>
      </c>
      <c r="W51" s="78"/>
      <c r="X51" s="78"/>
      <c r="Y51" s="78">
        <f>+IF(Y50=0,0,1)</f>
        <v>0</v>
      </c>
      <c r="Z51" s="78"/>
      <c r="AA51" s="78"/>
      <c r="AB51" s="78">
        <f>+IF(AB50=0,0,1)</f>
        <v>0</v>
      </c>
      <c r="AC51" s="78"/>
      <c r="AD51" s="78"/>
      <c r="AE51" s="78">
        <f>+IF(AE50=0,0,1)</f>
        <v>0</v>
      </c>
      <c r="AF51" s="78"/>
      <c r="AG51" s="78"/>
      <c r="AH51" s="78">
        <f>+IF(AH50=0,0,1)</f>
        <v>0</v>
      </c>
      <c r="AI51" s="78"/>
      <c r="AJ51" s="78"/>
      <c r="AK51" s="78">
        <f>+IF(AK50=0,0,1)</f>
        <v>0</v>
      </c>
      <c r="AL51" s="78"/>
      <c r="AM51" s="78"/>
      <c r="AN51" s="79"/>
      <c r="AO51" s="78"/>
      <c r="AP51" s="80"/>
      <c r="AQ51" s="78"/>
      <c r="AR51" s="78">
        <f>SUM(D51:AQ51)</f>
        <v>0</v>
      </c>
    </row>
    <row r="52" spans="1:44" x14ac:dyDescent="0.25">
      <c r="B52" s="132" t="s">
        <v>93</v>
      </c>
    </row>
  </sheetData>
  <sheetProtection algorithmName="SHA-512" hashValue="uXdaRFOYj7l0jOSoZDKqCXpRrrPI9JO0V8bY2j7tuGGtnMsWisPzfL/pAX94kdbTB4FSXcqcE/hRIRPAPzMOFg==" saltValue="ErMA3jJcdcJxYPB1J7tTnA==" spinCount="100000" sheet="1" objects="1" scenarios="1"/>
  <mergeCells count="28">
    <mergeCell ref="C4:E4"/>
    <mergeCell ref="A20:A25"/>
    <mergeCell ref="AM4:AQ4"/>
    <mergeCell ref="B5:B6"/>
    <mergeCell ref="C5:E5"/>
    <mergeCell ref="F5:H5"/>
    <mergeCell ref="I5:K5"/>
    <mergeCell ref="L5:N5"/>
    <mergeCell ref="O5:Q5"/>
    <mergeCell ref="R5:T5"/>
    <mergeCell ref="U5:W5"/>
    <mergeCell ref="X5:Z5"/>
    <mergeCell ref="U4:W4"/>
    <mergeCell ref="X4:Z4"/>
    <mergeCell ref="AA4:AC4"/>
    <mergeCell ref="AJ5:AL5"/>
    <mergeCell ref="AM5:AQ5"/>
    <mergeCell ref="F4:H4"/>
    <mergeCell ref="I4:K4"/>
    <mergeCell ref="L4:N4"/>
    <mergeCell ref="O4:Q4"/>
    <mergeCell ref="R4:T4"/>
    <mergeCell ref="AD4:AF4"/>
    <mergeCell ref="AG4:AI4"/>
    <mergeCell ref="AA5:AC5"/>
    <mergeCell ref="AD5:AF5"/>
    <mergeCell ref="AG5:AI5"/>
    <mergeCell ref="AJ4:AL4"/>
  </mergeCells>
  <conditionalFormatting sqref="B5:B6">
    <cfRule type="containsText" dxfId="206" priority="1" operator="containsText" text="escluso">
      <formula>NOT(ISERROR(SEARCH("escluso",B5)))</formula>
    </cfRule>
  </conditionalFormatting>
  <conditionalFormatting sqref="C50:D50">
    <cfRule type="cellIs" dxfId="205" priority="250" operator="lessThan">
      <formula>0</formula>
    </cfRule>
  </conditionalFormatting>
  <conditionalFormatting sqref="C51:AQ51">
    <cfRule type="cellIs" dxfId="204" priority="2" operator="lessThan">
      <formula>0</formula>
    </cfRule>
  </conditionalFormatting>
  <conditionalFormatting sqref="E7:E8">
    <cfRule type="cellIs" dxfId="203" priority="436" operator="lessThan">
      <formula>0</formula>
    </cfRule>
  </conditionalFormatting>
  <conditionalFormatting sqref="E9:E13">
    <cfRule type="cellIs" dxfId="202" priority="249" operator="lessThan">
      <formula>0</formula>
    </cfRule>
  </conditionalFormatting>
  <conditionalFormatting sqref="E14">
    <cfRule type="cellIs" dxfId="201" priority="248" operator="greaterThan">
      <formula>0</formula>
    </cfRule>
  </conditionalFormatting>
  <conditionalFormatting sqref="E15">
    <cfRule type="cellIs" dxfId="200" priority="247" operator="lessThan">
      <formula>0</formula>
    </cfRule>
  </conditionalFormatting>
  <conditionalFormatting sqref="E16:E49">
    <cfRule type="cellIs" dxfId="199" priority="242" operator="greaterThan">
      <formula>0</formula>
    </cfRule>
  </conditionalFormatting>
  <conditionalFormatting sqref="E17">
    <cfRule type="cellIs" dxfId="198" priority="246" operator="greaterThan">
      <formula>0</formula>
    </cfRule>
  </conditionalFormatting>
  <conditionalFormatting sqref="E29">
    <cfRule type="cellIs" dxfId="197" priority="244" operator="greaterThan">
      <formula>0</formula>
    </cfRule>
  </conditionalFormatting>
  <conditionalFormatting sqref="E48:E50">
    <cfRule type="cellIs" dxfId="196" priority="426" operator="lessThan">
      <formula>0</formula>
    </cfRule>
  </conditionalFormatting>
  <conditionalFormatting sqref="F50:G50">
    <cfRule type="cellIs" dxfId="195" priority="224" operator="lessThan">
      <formula>0</formula>
    </cfRule>
  </conditionalFormatting>
  <conditionalFormatting sqref="H7:H8">
    <cfRule type="cellIs" dxfId="194" priority="228" operator="lessThan">
      <formula>0</formula>
    </cfRule>
  </conditionalFormatting>
  <conditionalFormatting sqref="H9:H13">
    <cfRule type="cellIs" dxfId="193" priority="223" operator="lessThan">
      <formula>0</formula>
    </cfRule>
  </conditionalFormatting>
  <conditionalFormatting sqref="H14">
    <cfRule type="cellIs" dxfId="192" priority="222" operator="greaterThan">
      <formula>0</formula>
    </cfRule>
  </conditionalFormatting>
  <conditionalFormatting sqref="H15">
    <cfRule type="cellIs" dxfId="191" priority="221" operator="lessThan">
      <formula>0</formula>
    </cfRule>
  </conditionalFormatting>
  <conditionalFormatting sqref="H16:H49">
    <cfRule type="cellIs" dxfId="190" priority="216" operator="greaterThan">
      <formula>0</formula>
    </cfRule>
  </conditionalFormatting>
  <conditionalFormatting sqref="H17">
    <cfRule type="cellIs" dxfId="189" priority="220" operator="greaterThan">
      <formula>0</formula>
    </cfRule>
  </conditionalFormatting>
  <conditionalFormatting sqref="H29">
    <cfRule type="cellIs" dxfId="188" priority="218" operator="greaterThan">
      <formula>0</formula>
    </cfRule>
  </conditionalFormatting>
  <conditionalFormatting sqref="H48:H50">
    <cfRule type="cellIs" dxfId="187" priority="225" operator="lessThan">
      <formula>0</formula>
    </cfRule>
  </conditionalFormatting>
  <conditionalFormatting sqref="I50:J50">
    <cfRule type="cellIs" dxfId="186" priority="211" operator="lessThan">
      <formula>0</formula>
    </cfRule>
  </conditionalFormatting>
  <conditionalFormatting sqref="K7:K8">
    <cfRule type="cellIs" dxfId="185" priority="215" operator="lessThan">
      <formula>0</formula>
    </cfRule>
  </conditionalFormatting>
  <conditionalFormatting sqref="K9:K13">
    <cfRule type="cellIs" dxfId="184" priority="210" operator="lessThan">
      <formula>0</formula>
    </cfRule>
  </conditionalFormatting>
  <conditionalFormatting sqref="K14">
    <cfRule type="cellIs" dxfId="183" priority="209" operator="greaterThan">
      <formula>0</formula>
    </cfRule>
  </conditionalFormatting>
  <conditionalFormatting sqref="K15">
    <cfRule type="cellIs" dxfId="182" priority="208" operator="lessThan">
      <formula>0</formula>
    </cfRule>
  </conditionalFormatting>
  <conditionalFormatting sqref="K16:K49">
    <cfRule type="cellIs" dxfId="181" priority="203" operator="greaterThan">
      <formula>0</formula>
    </cfRule>
  </conditionalFormatting>
  <conditionalFormatting sqref="K17">
    <cfRule type="cellIs" dxfId="180" priority="207" operator="greaterThan">
      <formula>0</formula>
    </cfRule>
  </conditionalFormatting>
  <conditionalFormatting sqref="K29">
    <cfRule type="cellIs" dxfId="179" priority="205" operator="greaterThan">
      <formula>0</formula>
    </cfRule>
  </conditionalFormatting>
  <conditionalFormatting sqref="K48:K50">
    <cfRule type="cellIs" dxfId="178" priority="212" operator="lessThan">
      <formula>0</formula>
    </cfRule>
  </conditionalFormatting>
  <conditionalFormatting sqref="L50:M50">
    <cfRule type="cellIs" dxfId="177" priority="198" operator="lessThan">
      <formula>0</formula>
    </cfRule>
  </conditionalFormatting>
  <conditionalFormatting sqref="N7:N8">
    <cfRule type="cellIs" dxfId="176" priority="202" operator="lessThan">
      <formula>0</formula>
    </cfRule>
  </conditionalFormatting>
  <conditionalFormatting sqref="N9:N13">
    <cfRule type="cellIs" dxfId="175" priority="197" operator="lessThan">
      <formula>0</formula>
    </cfRule>
  </conditionalFormatting>
  <conditionalFormatting sqref="N14">
    <cfRule type="cellIs" dxfId="174" priority="196" operator="greaterThan">
      <formula>0</formula>
    </cfRule>
  </conditionalFormatting>
  <conditionalFormatting sqref="N15">
    <cfRule type="cellIs" dxfId="173" priority="195" operator="lessThan">
      <formula>0</formula>
    </cfRule>
  </conditionalFormatting>
  <conditionalFormatting sqref="N16:N49">
    <cfRule type="cellIs" dxfId="172" priority="190" operator="greaterThan">
      <formula>0</formula>
    </cfRule>
  </conditionalFormatting>
  <conditionalFormatting sqref="N17">
    <cfRule type="cellIs" dxfId="171" priority="194" operator="greaterThan">
      <formula>0</formula>
    </cfRule>
  </conditionalFormatting>
  <conditionalFormatting sqref="N29">
    <cfRule type="cellIs" dxfId="170" priority="192" operator="greaterThan">
      <formula>0</formula>
    </cfRule>
  </conditionalFormatting>
  <conditionalFormatting sqref="N48:N50">
    <cfRule type="cellIs" dxfId="169" priority="199" operator="lessThan">
      <formula>0</formula>
    </cfRule>
  </conditionalFormatting>
  <conditionalFormatting sqref="O50:P50">
    <cfRule type="cellIs" dxfId="168" priority="185" operator="lessThan">
      <formula>0</formula>
    </cfRule>
  </conditionalFormatting>
  <conditionalFormatting sqref="Q7:Q8">
    <cfRule type="cellIs" dxfId="167" priority="189" operator="lessThan">
      <formula>0</formula>
    </cfRule>
  </conditionalFormatting>
  <conditionalFormatting sqref="Q9:Q13">
    <cfRule type="cellIs" dxfId="166" priority="184" operator="lessThan">
      <formula>0</formula>
    </cfRule>
  </conditionalFormatting>
  <conditionalFormatting sqref="Q14">
    <cfRule type="cellIs" dxfId="165" priority="183" operator="greaterThan">
      <formula>0</formula>
    </cfRule>
  </conditionalFormatting>
  <conditionalFormatting sqref="Q15">
    <cfRule type="cellIs" dxfId="164" priority="182" operator="lessThan">
      <formula>0</formula>
    </cfRule>
  </conditionalFormatting>
  <conditionalFormatting sqref="Q16:Q49">
    <cfRule type="cellIs" dxfId="163" priority="177" operator="greaterThan">
      <formula>0</formula>
    </cfRule>
  </conditionalFormatting>
  <conditionalFormatting sqref="Q17">
    <cfRule type="cellIs" dxfId="162" priority="181" operator="greaterThan">
      <formula>0</formula>
    </cfRule>
  </conditionalFormatting>
  <conditionalFormatting sqref="Q29">
    <cfRule type="cellIs" dxfId="161" priority="179" operator="greaterThan">
      <formula>0</formula>
    </cfRule>
  </conditionalFormatting>
  <conditionalFormatting sqref="Q48:Q50">
    <cfRule type="cellIs" dxfId="160" priority="186" operator="lessThan">
      <formula>0</formula>
    </cfRule>
  </conditionalFormatting>
  <conditionalFormatting sqref="R50:S50">
    <cfRule type="cellIs" dxfId="159" priority="172" operator="lessThan">
      <formula>0</formula>
    </cfRule>
  </conditionalFormatting>
  <conditionalFormatting sqref="T7:T8">
    <cfRule type="cellIs" dxfId="158" priority="176" operator="lessThan">
      <formula>0</formula>
    </cfRule>
  </conditionalFormatting>
  <conditionalFormatting sqref="T9:T13">
    <cfRule type="cellIs" dxfId="157" priority="171" operator="lessThan">
      <formula>0</formula>
    </cfRule>
  </conditionalFormatting>
  <conditionalFormatting sqref="T14">
    <cfRule type="cellIs" dxfId="156" priority="170" operator="greaterThan">
      <formula>0</formula>
    </cfRule>
  </conditionalFormatting>
  <conditionalFormatting sqref="T15">
    <cfRule type="cellIs" dxfId="155" priority="169" operator="lessThan">
      <formula>0</formula>
    </cfRule>
  </conditionalFormatting>
  <conditionalFormatting sqref="T16:T49">
    <cfRule type="cellIs" dxfId="154" priority="164" operator="greaterThan">
      <formula>0</formula>
    </cfRule>
  </conditionalFormatting>
  <conditionalFormatting sqref="T17">
    <cfRule type="cellIs" dxfId="153" priority="168" operator="greaterThan">
      <formula>0</formula>
    </cfRule>
  </conditionalFormatting>
  <conditionalFormatting sqref="T29">
    <cfRule type="cellIs" dxfId="152" priority="166" operator="greaterThan">
      <formula>0</formula>
    </cfRule>
  </conditionalFormatting>
  <conditionalFormatting sqref="T48:T50">
    <cfRule type="cellIs" dxfId="151" priority="173" operator="lessThan">
      <formula>0</formula>
    </cfRule>
  </conditionalFormatting>
  <conditionalFormatting sqref="U50:V50">
    <cfRule type="cellIs" dxfId="150" priority="159" operator="lessThan">
      <formula>0</formula>
    </cfRule>
  </conditionalFormatting>
  <conditionalFormatting sqref="W7:W8">
    <cfRule type="cellIs" dxfId="149" priority="163" operator="lessThan">
      <formula>0</formula>
    </cfRule>
  </conditionalFormatting>
  <conditionalFormatting sqref="W9:W13">
    <cfRule type="cellIs" dxfId="148" priority="158" operator="lessThan">
      <formula>0</formula>
    </cfRule>
  </conditionalFormatting>
  <conditionalFormatting sqref="W14">
    <cfRule type="cellIs" dxfId="147" priority="157" operator="greaterThan">
      <formula>0</formula>
    </cfRule>
  </conditionalFormatting>
  <conditionalFormatting sqref="W15">
    <cfRule type="cellIs" dxfId="146" priority="156" operator="lessThan">
      <formula>0</formula>
    </cfRule>
  </conditionalFormatting>
  <conditionalFormatting sqref="W16:W49">
    <cfRule type="cellIs" dxfId="145" priority="151" operator="greaterThan">
      <formula>0</formula>
    </cfRule>
  </conditionalFormatting>
  <conditionalFormatting sqref="W17">
    <cfRule type="cellIs" dxfId="144" priority="155" operator="greaterThan">
      <formula>0</formula>
    </cfRule>
  </conditionalFormatting>
  <conditionalFormatting sqref="W29">
    <cfRule type="cellIs" dxfId="143" priority="153" operator="greaterThan">
      <formula>0</formula>
    </cfRule>
  </conditionalFormatting>
  <conditionalFormatting sqref="W48:W50">
    <cfRule type="cellIs" dxfId="142" priority="160" operator="lessThan">
      <formula>0</formula>
    </cfRule>
  </conditionalFormatting>
  <conditionalFormatting sqref="X50:Y50">
    <cfRule type="cellIs" dxfId="141" priority="146" operator="lessThan">
      <formula>0</formula>
    </cfRule>
  </conditionalFormatting>
  <conditionalFormatting sqref="Z7:Z8">
    <cfRule type="cellIs" dxfId="140" priority="150" operator="lessThan">
      <formula>0</formula>
    </cfRule>
  </conditionalFormatting>
  <conditionalFormatting sqref="Z9:Z13">
    <cfRule type="cellIs" dxfId="139" priority="145" operator="lessThan">
      <formula>0</formula>
    </cfRule>
  </conditionalFormatting>
  <conditionalFormatting sqref="Z14">
    <cfRule type="cellIs" dxfId="138" priority="144" operator="greaterThan">
      <formula>0</formula>
    </cfRule>
  </conditionalFormatting>
  <conditionalFormatting sqref="Z15">
    <cfRule type="cellIs" dxfId="137" priority="143" operator="lessThan">
      <formula>0</formula>
    </cfRule>
  </conditionalFormatting>
  <conditionalFormatting sqref="Z16:Z49">
    <cfRule type="cellIs" dxfId="136" priority="138" operator="greaterThan">
      <formula>0</formula>
    </cfRule>
  </conditionalFormatting>
  <conditionalFormatting sqref="Z17">
    <cfRule type="cellIs" dxfId="135" priority="142" operator="greaterThan">
      <formula>0</formula>
    </cfRule>
  </conditionalFormatting>
  <conditionalFormatting sqref="Z29">
    <cfRule type="cellIs" dxfId="134" priority="140" operator="greaterThan">
      <formula>0</formula>
    </cfRule>
  </conditionalFormatting>
  <conditionalFormatting sqref="Z48:Z50">
    <cfRule type="cellIs" dxfId="133" priority="147" operator="lessThan">
      <formula>0</formula>
    </cfRule>
  </conditionalFormatting>
  <conditionalFormatting sqref="AA50:AB50">
    <cfRule type="cellIs" dxfId="132" priority="133" operator="lessThan">
      <formula>0</formula>
    </cfRule>
  </conditionalFormatting>
  <conditionalFormatting sqref="AC7:AC8">
    <cfRule type="cellIs" dxfId="131" priority="137" operator="lessThan">
      <formula>0</formula>
    </cfRule>
  </conditionalFormatting>
  <conditionalFormatting sqref="AC9:AC13">
    <cfRule type="cellIs" dxfId="130" priority="132" operator="lessThan">
      <formula>0</formula>
    </cfRule>
  </conditionalFormatting>
  <conditionalFormatting sqref="AC14">
    <cfRule type="cellIs" dxfId="129" priority="131" operator="greaterThan">
      <formula>0</formula>
    </cfRule>
  </conditionalFormatting>
  <conditionalFormatting sqref="AC15">
    <cfRule type="cellIs" dxfId="128" priority="130" operator="lessThan">
      <formula>0</formula>
    </cfRule>
  </conditionalFormatting>
  <conditionalFormatting sqref="AC16:AC49">
    <cfRule type="cellIs" dxfId="127" priority="125" operator="greaterThan">
      <formula>0</formula>
    </cfRule>
  </conditionalFormatting>
  <conditionalFormatting sqref="AC17">
    <cfRule type="cellIs" dxfId="126" priority="129" operator="greaterThan">
      <formula>0</formula>
    </cfRule>
  </conditionalFormatting>
  <conditionalFormatting sqref="AC29">
    <cfRule type="cellIs" dxfId="125" priority="127" operator="greaterThan">
      <formula>0</formula>
    </cfRule>
  </conditionalFormatting>
  <conditionalFormatting sqref="AC48:AC50">
    <cfRule type="cellIs" dxfId="124" priority="134" operator="lessThan">
      <formula>0</formula>
    </cfRule>
  </conditionalFormatting>
  <conditionalFormatting sqref="AD50:AE50">
    <cfRule type="cellIs" dxfId="123" priority="120" operator="lessThan">
      <formula>0</formula>
    </cfRule>
  </conditionalFormatting>
  <conditionalFormatting sqref="AF7:AF8">
    <cfRule type="cellIs" dxfId="122" priority="124" operator="lessThan">
      <formula>0</formula>
    </cfRule>
  </conditionalFormatting>
  <conditionalFormatting sqref="AF9:AF13">
    <cfRule type="cellIs" dxfId="121" priority="119" operator="lessThan">
      <formula>0</formula>
    </cfRule>
  </conditionalFormatting>
  <conditionalFormatting sqref="AF14">
    <cfRule type="cellIs" dxfId="120" priority="118" operator="greaterThan">
      <formula>0</formula>
    </cfRule>
  </conditionalFormatting>
  <conditionalFormatting sqref="AF15">
    <cfRule type="cellIs" dxfId="119" priority="117" operator="lessThan">
      <formula>0</formula>
    </cfRule>
  </conditionalFormatting>
  <conditionalFormatting sqref="AF16:AF49">
    <cfRule type="cellIs" dxfId="118" priority="112" operator="greaterThan">
      <formula>0</formula>
    </cfRule>
  </conditionalFormatting>
  <conditionalFormatting sqref="AF17">
    <cfRule type="cellIs" dxfId="117" priority="116" operator="greaterThan">
      <formula>0</formula>
    </cfRule>
  </conditionalFormatting>
  <conditionalFormatting sqref="AF29">
    <cfRule type="cellIs" dxfId="116" priority="114" operator="greaterThan">
      <formula>0</formula>
    </cfRule>
  </conditionalFormatting>
  <conditionalFormatting sqref="AF48:AF50">
    <cfRule type="cellIs" dxfId="115" priority="121" operator="lessThan">
      <formula>0</formula>
    </cfRule>
  </conditionalFormatting>
  <conditionalFormatting sqref="AG50:AH50">
    <cfRule type="cellIs" dxfId="114" priority="81" operator="lessThan">
      <formula>0</formula>
    </cfRule>
  </conditionalFormatting>
  <conditionalFormatting sqref="AI7:AI8">
    <cfRule type="cellIs" dxfId="113" priority="85" operator="lessThan">
      <formula>0</formula>
    </cfRule>
  </conditionalFormatting>
  <conditionalFormatting sqref="AI9:AI13">
    <cfRule type="cellIs" dxfId="112" priority="80" operator="lessThan">
      <formula>0</formula>
    </cfRule>
  </conditionalFormatting>
  <conditionalFormatting sqref="AI14">
    <cfRule type="cellIs" dxfId="111" priority="79" operator="greaterThan">
      <formula>0</formula>
    </cfRule>
  </conditionalFormatting>
  <conditionalFormatting sqref="AI15">
    <cfRule type="cellIs" dxfId="110" priority="78" operator="lessThan">
      <formula>0</formula>
    </cfRule>
  </conditionalFormatting>
  <conditionalFormatting sqref="AI16:AI49">
    <cfRule type="cellIs" dxfId="109" priority="73" operator="greaterThan">
      <formula>0</formula>
    </cfRule>
  </conditionalFormatting>
  <conditionalFormatting sqref="AI17">
    <cfRule type="cellIs" dxfId="108" priority="77" operator="greaterThan">
      <formula>0</formula>
    </cfRule>
  </conditionalFormatting>
  <conditionalFormatting sqref="AI29">
    <cfRule type="cellIs" dxfId="107" priority="75" operator="greaterThan">
      <formula>0</formula>
    </cfRule>
  </conditionalFormatting>
  <conditionalFormatting sqref="AI48:AI50">
    <cfRule type="cellIs" dxfId="106" priority="82" operator="lessThan">
      <formula>0</formula>
    </cfRule>
  </conditionalFormatting>
  <conditionalFormatting sqref="AJ50:AK50">
    <cfRule type="cellIs" dxfId="105" priority="68" operator="lessThan">
      <formula>0</formula>
    </cfRule>
  </conditionalFormatting>
  <conditionalFormatting sqref="AL7:AL8">
    <cfRule type="cellIs" dxfId="104" priority="72" operator="lessThan">
      <formula>0</formula>
    </cfRule>
  </conditionalFormatting>
  <conditionalFormatting sqref="AL9:AL13">
    <cfRule type="cellIs" dxfId="103" priority="67" operator="lessThan">
      <formula>0</formula>
    </cfRule>
  </conditionalFormatting>
  <conditionalFormatting sqref="AL14">
    <cfRule type="cellIs" dxfId="102" priority="66" operator="greaterThan">
      <formula>0</formula>
    </cfRule>
  </conditionalFormatting>
  <conditionalFormatting sqref="AL15">
    <cfRule type="cellIs" dxfId="101" priority="65" operator="lessThan">
      <formula>0</formula>
    </cfRule>
  </conditionalFormatting>
  <conditionalFormatting sqref="AL16:AL49">
    <cfRule type="cellIs" dxfId="100" priority="60" operator="greaterThan">
      <formula>0</formula>
    </cfRule>
  </conditionalFormatting>
  <conditionalFormatting sqref="AL17">
    <cfRule type="cellIs" dxfId="99" priority="64" operator="greaterThan">
      <formula>0</formula>
    </cfRule>
  </conditionalFormatting>
  <conditionalFormatting sqref="AL29">
    <cfRule type="cellIs" dxfId="98" priority="62" operator="greaterThan">
      <formula>0</formula>
    </cfRule>
  </conditionalFormatting>
  <conditionalFormatting sqref="AL48:AL50">
    <cfRule type="cellIs" dxfId="97" priority="69" operator="lessThan">
      <formula>0</formula>
    </cfRule>
  </conditionalFormatting>
  <conditionalFormatting sqref="AM50:AQ50">
    <cfRule type="cellIs" dxfId="96" priority="3" operator="lessThan">
      <formula>0</formula>
    </cfRule>
  </conditionalFormatting>
  <conditionalFormatting sqref="AQ7:AQ8">
    <cfRule type="cellIs" dxfId="95" priority="13" operator="lessThan">
      <formula>0</formula>
    </cfRule>
  </conditionalFormatting>
  <conditionalFormatting sqref="AQ8:AQ14">
    <cfRule type="cellIs" dxfId="94" priority="11" operator="lessThan">
      <formula>0</formula>
    </cfRule>
  </conditionalFormatting>
  <conditionalFormatting sqref="AQ15">
    <cfRule type="cellIs" dxfId="93" priority="9" operator="lessThan">
      <formula>0</formula>
    </cfRule>
  </conditionalFormatting>
  <conditionalFormatting sqref="AQ16">
    <cfRule type="cellIs" dxfId="92" priority="10" operator="greaterThan">
      <formula>0</formula>
    </cfRule>
  </conditionalFormatting>
  <conditionalFormatting sqref="AQ17">
    <cfRule type="cellIs" dxfId="91" priority="8" operator="lessThan">
      <formula>0</formula>
    </cfRule>
  </conditionalFormatting>
  <conditionalFormatting sqref="AQ19:AQ28">
    <cfRule type="cellIs" dxfId="90" priority="7" operator="greaterThan">
      <formula>0</formula>
    </cfRule>
  </conditionalFormatting>
  <conditionalFormatting sqref="AQ29">
    <cfRule type="cellIs" dxfId="89" priority="6" operator="greaterThan">
      <formula>0</formula>
    </cfRule>
  </conditionalFormatting>
  <conditionalFormatting sqref="AQ32:AQ47">
    <cfRule type="cellIs" dxfId="88" priority="5" operator="greaterThan">
      <formula>0</formula>
    </cfRule>
  </conditionalFormatting>
  <conditionalFormatting sqref="AQ48:AQ49">
    <cfRule type="cellIs" dxfId="87" priority="4" operator="greaterThan">
      <formula>0</formula>
    </cfRule>
  </conditionalFormatting>
  <hyperlinks>
    <hyperlink ref="B2" location="'MENU BDG'!A1" display="Indietro" xr:uid="{CF3E7D09-9490-40E8-AD8D-DEF2F94C7AFC}"/>
    <hyperlink ref="B52" location="'REP 4'!A7" display="Vai inizio pagina" xr:uid="{3A7D3B4A-EB18-4E0E-AA5F-410E7C8CB3E8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F4E9-B72F-4706-880A-417EA575EE22}">
  <dimension ref="A1:AR52"/>
  <sheetViews>
    <sheetView showRowColHeader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9.140625" defaultRowHeight="15" x14ac:dyDescent="0.25"/>
  <cols>
    <col min="1" max="1" width="5.7109375" style="40" customWidth="1"/>
    <col min="2" max="2" width="42.28515625" style="40" customWidth="1"/>
    <col min="3" max="3" width="16.7109375" style="38" bestFit="1" customWidth="1"/>
    <col min="4" max="5" width="16.7109375" style="38" customWidth="1"/>
    <col min="6" max="6" width="16.7109375" style="38" bestFit="1" customWidth="1"/>
    <col min="7" max="8" width="16.7109375" style="38" customWidth="1"/>
    <col min="9" max="9" width="16.7109375" style="38" bestFit="1" customWidth="1"/>
    <col min="10" max="11" width="16.7109375" style="38" customWidth="1"/>
    <col min="12" max="12" width="16.7109375" style="38" bestFit="1" customWidth="1"/>
    <col min="13" max="14" width="16.7109375" style="38" customWidth="1"/>
    <col min="15" max="15" width="16.7109375" style="38" bestFit="1" customWidth="1"/>
    <col min="16" max="17" width="16.7109375" style="38" customWidth="1"/>
    <col min="18" max="18" width="16.7109375" style="38" bestFit="1" customWidth="1"/>
    <col min="19" max="20" width="16.7109375" style="38" customWidth="1"/>
    <col min="21" max="21" width="16.7109375" style="38" bestFit="1" customWidth="1"/>
    <col min="22" max="23" width="16.7109375" style="38" customWidth="1"/>
    <col min="24" max="24" width="16.7109375" style="38" bestFit="1" customWidth="1"/>
    <col min="25" max="26" width="16.7109375" style="38" customWidth="1"/>
    <col min="27" max="27" width="16.7109375" style="38" bestFit="1" customWidth="1"/>
    <col min="28" max="29" width="16.7109375" style="38" customWidth="1"/>
    <col min="30" max="30" width="16.7109375" style="38" bestFit="1" customWidth="1"/>
    <col min="31" max="32" width="16.7109375" style="38" customWidth="1"/>
    <col min="33" max="33" width="16.7109375" style="38" bestFit="1" customWidth="1"/>
    <col min="34" max="35" width="16.7109375" style="38" customWidth="1"/>
    <col min="36" max="36" width="16.7109375" style="38" bestFit="1" customWidth="1"/>
    <col min="37" max="38" width="16.7109375" style="38" customWidth="1"/>
    <col min="39" max="39" width="16.7109375" style="38" bestFit="1" customWidth="1"/>
    <col min="40" max="40" width="9.28515625" style="39" customWidth="1"/>
    <col min="41" max="41" width="16.7109375" style="38" customWidth="1"/>
    <col min="42" max="42" width="7.85546875" style="39" customWidth="1"/>
    <col min="43" max="43" width="16.7109375" style="38" customWidth="1"/>
    <col min="44" max="16384" width="9.140625" style="40"/>
  </cols>
  <sheetData>
    <row r="1" spans="2:43" x14ac:dyDescent="0.25">
      <c r="B1" s="37">
        <f>+IMPOSTAZIONI!C6</f>
        <v>0</v>
      </c>
    </row>
    <row r="2" spans="2:43" x14ac:dyDescent="0.25">
      <c r="B2" s="41" t="s">
        <v>4</v>
      </c>
      <c r="C2" s="42" t="s">
        <v>82</v>
      </c>
      <c r="F2" s="42" t="s">
        <v>82</v>
      </c>
      <c r="I2" s="42" t="s">
        <v>82</v>
      </c>
      <c r="L2" s="42" t="s">
        <v>82</v>
      </c>
      <c r="O2" s="42" t="s">
        <v>82</v>
      </c>
      <c r="R2" s="42" t="s">
        <v>82</v>
      </c>
      <c r="U2" s="42" t="s">
        <v>82</v>
      </c>
      <c r="X2" s="42" t="s">
        <v>82</v>
      </c>
      <c r="AA2" s="42" t="s">
        <v>82</v>
      </c>
      <c r="AD2" s="42" t="s">
        <v>82</v>
      </c>
      <c r="AG2" s="42" t="s">
        <v>82</v>
      </c>
      <c r="AJ2" s="42" t="s">
        <v>82</v>
      </c>
      <c r="AQ2" s="42" t="s">
        <v>82</v>
      </c>
    </row>
    <row r="4" spans="2:43" s="45" customFormat="1" ht="30" x14ac:dyDescent="0.25">
      <c r="B4" s="43" t="s">
        <v>250</v>
      </c>
      <c r="C4" s="553" t="s">
        <v>67</v>
      </c>
      <c r="D4" s="553"/>
      <c r="E4" s="553"/>
      <c r="F4" s="553" t="s">
        <v>71</v>
      </c>
      <c r="G4" s="553"/>
      <c r="H4" s="553"/>
      <c r="I4" s="553" t="s">
        <v>72</v>
      </c>
      <c r="J4" s="553"/>
      <c r="K4" s="553"/>
      <c r="L4" s="553" t="s">
        <v>73</v>
      </c>
      <c r="M4" s="553"/>
      <c r="N4" s="553"/>
      <c r="O4" s="553" t="s">
        <v>74</v>
      </c>
      <c r="P4" s="553"/>
      <c r="Q4" s="553"/>
      <c r="R4" s="553" t="s">
        <v>75</v>
      </c>
      <c r="S4" s="553"/>
      <c r="T4" s="553"/>
      <c r="U4" s="553" t="s">
        <v>76</v>
      </c>
      <c r="V4" s="553"/>
      <c r="W4" s="553"/>
      <c r="X4" s="553" t="s">
        <v>77</v>
      </c>
      <c r="Y4" s="553"/>
      <c r="Z4" s="553"/>
      <c r="AA4" s="553" t="s">
        <v>78</v>
      </c>
      <c r="AB4" s="553"/>
      <c r="AC4" s="553"/>
      <c r="AD4" s="553" t="s">
        <v>79</v>
      </c>
      <c r="AE4" s="553"/>
      <c r="AF4" s="553"/>
      <c r="AG4" s="553" t="s">
        <v>80</v>
      </c>
      <c r="AH4" s="553"/>
      <c r="AI4" s="553"/>
      <c r="AJ4" s="553" t="s">
        <v>81</v>
      </c>
      <c r="AK4" s="553"/>
      <c r="AL4" s="553"/>
      <c r="AM4" s="553" t="s">
        <v>67</v>
      </c>
      <c r="AN4" s="553"/>
      <c r="AO4" s="553"/>
      <c r="AP4" s="553"/>
      <c r="AQ4" s="553"/>
    </row>
    <row r="5" spans="2:43" s="46" customFormat="1" x14ac:dyDescent="0.25">
      <c r="B5" s="561" t="str">
        <f>+IMPOSTAZIONI!E17</f>
        <v>Reparto minor</v>
      </c>
      <c r="C5" s="554">
        <f>+IMPOSTAZIONI!C22</f>
        <v>0</v>
      </c>
      <c r="D5" s="555"/>
      <c r="E5" s="556"/>
      <c r="F5" s="563">
        <f>+IMPOSTAZIONI!C23</f>
        <v>0</v>
      </c>
      <c r="G5" s="564"/>
      <c r="H5" s="565"/>
      <c r="I5" s="554">
        <f>+IMPOSTAZIONI!C24</f>
        <v>0</v>
      </c>
      <c r="J5" s="555"/>
      <c r="K5" s="556"/>
      <c r="L5" s="563">
        <f>+IMPOSTAZIONI!C25</f>
        <v>0</v>
      </c>
      <c r="M5" s="564"/>
      <c r="N5" s="565"/>
      <c r="O5" s="554">
        <f>+IMPOSTAZIONI!C26</f>
        <v>0</v>
      </c>
      <c r="P5" s="555"/>
      <c r="Q5" s="556"/>
      <c r="R5" s="563">
        <f>+IMPOSTAZIONI!C27</f>
        <v>0</v>
      </c>
      <c r="S5" s="564"/>
      <c r="T5" s="565"/>
      <c r="U5" s="554">
        <f>+IMPOSTAZIONI!C28</f>
        <v>0</v>
      </c>
      <c r="V5" s="555"/>
      <c r="W5" s="556"/>
      <c r="X5" s="563">
        <f>+IMPOSTAZIONI!C29</f>
        <v>0</v>
      </c>
      <c r="Y5" s="564"/>
      <c r="Z5" s="565"/>
      <c r="AA5" s="554">
        <f>+IMPOSTAZIONI!C30</f>
        <v>0</v>
      </c>
      <c r="AB5" s="555"/>
      <c r="AC5" s="556"/>
      <c r="AD5" s="563">
        <f>+IMPOSTAZIONI!C31</f>
        <v>0</v>
      </c>
      <c r="AE5" s="564"/>
      <c r="AF5" s="565"/>
      <c r="AG5" s="554">
        <f>+IMPOSTAZIONI!C32</f>
        <v>0</v>
      </c>
      <c r="AH5" s="555"/>
      <c r="AI5" s="556"/>
      <c r="AJ5" s="563">
        <f>+IMPOSTAZIONI!C33</f>
        <v>0</v>
      </c>
      <c r="AK5" s="564"/>
      <c r="AL5" s="565"/>
      <c r="AM5" s="557" t="s">
        <v>190</v>
      </c>
      <c r="AN5" s="558"/>
      <c r="AO5" s="558"/>
      <c r="AP5" s="559"/>
      <c r="AQ5" s="560"/>
    </row>
    <row r="6" spans="2:43" s="54" customFormat="1" ht="24" x14ac:dyDescent="0.25">
      <c r="B6" s="562"/>
      <c r="C6" s="47" t="s">
        <v>68</v>
      </c>
      <c r="D6" s="47" t="s">
        <v>70</v>
      </c>
      <c r="E6" s="47" t="s">
        <v>69</v>
      </c>
      <c r="F6" s="48" t="s">
        <v>68</v>
      </c>
      <c r="G6" s="48" t="s">
        <v>70</v>
      </c>
      <c r="H6" s="48" t="s">
        <v>69</v>
      </c>
      <c r="I6" s="47" t="s">
        <v>68</v>
      </c>
      <c r="J6" s="47" t="s">
        <v>70</v>
      </c>
      <c r="K6" s="47" t="s">
        <v>69</v>
      </c>
      <c r="L6" s="48" t="s">
        <v>68</v>
      </c>
      <c r="M6" s="48" t="s">
        <v>70</v>
      </c>
      <c r="N6" s="48" t="s">
        <v>69</v>
      </c>
      <c r="O6" s="47" t="s">
        <v>68</v>
      </c>
      <c r="P6" s="47" t="s">
        <v>70</v>
      </c>
      <c r="Q6" s="47" t="s">
        <v>69</v>
      </c>
      <c r="R6" s="48" t="s">
        <v>68</v>
      </c>
      <c r="S6" s="48" t="s">
        <v>70</v>
      </c>
      <c r="T6" s="48" t="s">
        <v>69</v>
      </c>
      <c r="U6" s="47" t="s">
        <v>68</v>
      </c>
      <c r="V6" s="47" t="s">
        <v>70</v>
      </c>
      <c r="W6" s="47" t="s">
        <v>69</v>
      </c>
      <c r="X6" s="48" t="s">
        <v>68</v>
      </c>
      <c r="Y6" s="48" t="s">
        <v>70</v>
      </c>
      <c r="Z6" s="48" t="s">
        <v>69</v>
      </c>
      <c r="AA6" s="47" t="s">
        <v>68</v>
      </c>
      <c r="AB6" s="47" t="s">
        <v>70</v>
      </c>
      <c r="AC6" s="47" t="s">
        <v>69</v>
      </c>
      <c r="AD6" s="48" t="s">
        <v>68</v>
      </c>
      <c r="AE6" s="48" t="s">
        <v>70</v>
      </c>
      <c r="AF6" s="48" t="s">
        <v>69</v>
      </c>
      <c r="AG6" s="47" t="s">
        <v>68</v>
      </c>
      <c r="AH6" s="47" t="s">
        <v>70</v>
      </c>
      <c r="AI6" s="47" t="s">
        <v>69</v>
      </c>
      <c r="AJ6" s="48" t="s">
        <v>68</v>
      </c>
      <c r="AK6" s="48" t="s">
        <v>70</v>
      </c>
      <c r="AL6" s="48" t="s">
        <v>69</v>
      </c>
      <c r="AM6" s="49" t="s">
        <v>68</v>
      </c>
      <c r="AN6" s="50"/>
      <c r="AO6" s="51" t="s">
        <v>215</v>
      </c>
      <c r="AP6" s="143" t="str">
        <f>+'DATI GRAFICI'!D28</f>
        <v>Dati assenti</v>
      </c>
      <c r="AQ6" s="53" t="s">
        <v>69</v>
      </c>
    </row>
    <row r="7" spans="2:43" x14ac:dyDescent="0.25">
      <c r="B7" s="55" t="s">
        <v>188</v>
      </c>
      <c r="C7" s="62">
        <f>SUM(C8:C18)</f>
        <v>0</v>
      </c>
      <c r="D7" s="62">
        <f>SUM(D8:D18)</f>
        <v>0</v>
      </c>
      <c r="E7" s="62">
        <f>+D7-C7</f>
        <v>0</v>
      </c>
      <c r="F7" s="63">
        <f>SUM(F8:F18)</f>
        <v>0</v>
      </c>
      <c r="G7" s="63">
        <f>SUM(G8:G18)</f>
        <v>0</v>
      </c>
      <c r="H7" s="63">
        <f>+G7-F7</f>
        <v>0</v>
      </c>
      <c r="I7" s="62">
        <f>SUM(I8:I18)</f>
        <v>0</v>
      </c>
      <c r="J7" s="62">
        <f>SUM(J8:J18)</f>
        <v>0</v>
      </c>
      <c r="K7" s="62">
        <f>+J7-I7</f>
        <v>0</v>
      </c>
      <c r="L7" s="63">
        <f>SUM(L8:L18)</f>
        <v>0</v>
      </c>
      <c r="M7" s="63">
        <f>SUM(M8:M18)</f>
        <v>0</v>
      </c>
      <c r="N7" s="63">
        <f>+M7-L7</f>
        <v>0</v>
      </c>
      <c r="O7" s="62">
        <f>SUM(O8:O18)</f>
        <v>0</v>
      </c>
      <c r="P7" s="62">
        <f>SUM(P8:P18)</f>
        <v>0</v>
      </c>
      <c r="Q7" s="62">
        <f>+P7-O7</f>
        <v>0</v>
      </c>
      <c r="R7" s="63">
        <f>SUM(R8:R18)</f>
        <v>0</v>
      </c>
      <c r="S7" s="63">
        <f>SUM(S8:S18)</f>
        <v>0</v>
      </c>
      <c r="T7" s="63">
        <f>+S7-R7</f>
        <v>0</v>
      </c>
      <c r="U7" s="62">
        <f>SUM(U8:U18)</f>
        <v>0</v>
      </c>
      <c r="V7" s="62">
        <f>SUM(V8:V18)</f>
        <v>0</v>
      </c>
      <c r="W7" s="62">
        <f>+V7-U7</f>
        <v>0</v>
      </c>
      <c r="X7" s="63">
        <f>SUM(X8:X18)</f>
        <v>0</v>
      </c>
      <c r="Y7" s="63">
        <f>SUM(Y8:Y18)</f>
        <v>0</v>
      </c>
      <c r="Z7" s="63">
        <f>+Y7-X7</f>
        <v>0</v>
      </c>
      <c r="AA7" s="62">
        <f>SUM(AA8:AA18)</f>
        <v>0</v>
      </c>
      <c r="AB7" s="62">
        <f>SUM(AB8:AB18)</f>
        <v>0</v>
      </c>
      <c r="AC7" s="62">
        <f>+AB7-AA7</f>
        <v>0</v>
      </c>
      <c r="AD7" s="63">
        <f>SUM(AD8:AD18)</f>
        <v>0</v>
      </c>
      <c r="AE7" s="63">
        <f>SUM(AE8:AE18)</f>
        <v>0</v>
      </c>
      <c r="AF7" s="63">
        <f>+AE7-AD7</f>
        <v>0</v>
      </c>
      <c r="AG7" s="62">
        <f>SUM(AG8:AG18)</f>
        <v>0</v>
      </c>
      <c r="AH7" s="62">
        <f>SUM(AH8:AH18)</f>
        <v>0</v>
      </c>
      <c r="AI7" s="62">
        <f>+AH7-AG7</f>
        <v>0</v>
      </c>
      <c r="AJ7" s="63">
        <f>SUM(AJ8:AJ18)</f>
        <v>0</v>
      </c>
      <c r="AK7" s="63">
        <f>SUM(AK8:AK18)</f>
        <v>0</v>
      </c>
      <c r="AL7" s="63">
        <f>+AK7-AJ7</f>
        <v>0</v>
      </c>
      <c r="AM7" s="64">
        <f>+C7+F7+I7+L7+O7+R7+U7+X7+AA7+AD7+AG7+AJ7</f>
        <v>0</v>
      </c>
      <c r="AN7" s="65">
        <v>1</v>
      </c>
      <c r="AO7" s="64">
        <f t="shared" ref="AO7:AO50" si="0">+D7+G7+J7+M7+P7+S7+V7+Y7+AB7+AE7+AH7+AK7</f>
        <v>0</v>
      </c>
      <c r="AP7" s="145">
        <v>1</v>
      </c>
      <c r="AQ7" s="64">
        <f>+E7+H7+K7+N7+Q7+T7+W7+Z7+AC7+AF7+AI7+AL7</f>
        <v>0</v>
      </c>
    </row>
    <row r="8" spans="2:43" s="46" customFormat="1" x14ac:dyDescent="0.25">
      <c r="B8" s="170" t="s">
        <v>144</v>
      </c>
      <c r="C8" s="117"/>
      <c r="D8" s="117"/>
      <c r="E8" s="67">
        <f t="shared" ref="E8:E50" si="1">+D8-C8</f>
        <v>0</v>
      </c>
      <c r="F8" s="117"/>
      <c r="G8" s="117"/>
      <c r="H8" s="57">
        <f t="shared" ref="H8:H50" si="2">+G8-F8</f>
        <v>0</v>
      </c>
      <c r="I8" s="117"/>
      <c r="J8" s="117"/>
      <c r="K8" s="67">
        <f t="shared" ref="K8:K50" si="3">+J8-I8</f>
        <v>0</v>
      </c>
      <c r="L8" s="117"/>
      <c r="M8" s="117"/>
      <c r="N8" s="57">
        <f t="shared" ref="N8:N50" si="4">+M8-L8</f>
        <v>0</v>
      </c>
      <c r="O8" s="117"/>
      <c r="P8" s="117"/>
      <c r="Q8" s="67">
        <f t="shared" ref="Q8:Q50" si="5">+P8-O8</f>
        <v>0</v>
      </c>
      <c r="R8" s="117"/>
      <c r="S8" s="117"/>
      <c r="T8" s="57">
        <f t="shared" ref="T8:T50" si="6">+S8-R8</f>
        <v>0</v>
      </c>
      <c r="U8" s="117"/>
      <c r="V8" s="117"/>
      <c r="W8" s="67">
        <f t="shared" ref="W8:W50" si="7">+V8-U8</f>
        <v>0</v>
      </c>
      <c r="X8" s="117"/>
      <c r="Y8" s="117"/>
      <c r="Z8" s="57">
        <f t="shared" ref="Z8:Z50" si="8">+Y8-X8</f>
        <v>0</v>
      </c>
      <c r="AA8" s="117"/>
      <c r="AB8" s="117"/>
      <c r="AC8" s="67">
        <f t="shared" ref="AC8:AC50" si="9">+AB8-AA8</f>
        <v>0</v>
      </c>
      <c r="AD8" s="117"/>
      <c r="AE8" s="117"/>
      <c r="AF8" s="57">
        <f t="shared" ref="AF8:AF50" si="10">+AE8-AD8</f>
        <v>0</v>
      </c>
      <c r="AG8" s="117"/>
      <c r="AH8" s="117"/>
      <c r="AI8" s="67">
        <f t="shared" ref="AI8:AI50" si="11">+AH8-AG8</f>
        <v>0</v>
      </c>
      <c r="AJ8" s="117"/>
      <c r="AK8" s="117"/>
      <c r="AL8" s="57">
        <f t="shared" ref="AL8:AL50" si="12">+AK8-AJ8</f>
        <v>0</v>
      </c>
      <c r="AM8" s="68">
        <f t="shared" ref="AM8:AM50" si="13">+C8+F8+I8+L8+O8+R8+U8+X8+AA8+AD8+AG8+AJ8</f>
        <v>0</v>
      </c>
      <c r="AN8" s="59" t="e">
        <f>+AM8/$AM$7</f>
        <v>#DIV/0!</v>
      </c>
      <c r="AO8" s="68">
        <f t="shared" si="0"/>
        <v>0</v>
      </c>
      <c r="AP8" s="59" t="e">
        <f>+AO8/$AO$7</f>
        <v>#DIV/0!</v>
      </c>
      <c r="AQ8" s="68">
        <f>+E8+H8+K8+N8+Q8+T8+W8+Z8+AC8+AF8+AI8+AL8</f>
        <v>0</v>
      </c>
    </row>
    <row r="9" spans="2:43" x14ac:dyDescent="0.25">
      <c r="B9" s="170" t="s">
        <v>145</v>
      </c>
      <c r="C9" s="117"/>
      <c r="D9" s="117"/>
      <c r="E9" s="67">
        <f t="shared" si="1"/>
        <v>0</v>
      </c>
      <c r="F9" s="117"/>
      <c r="G9" s="117"/>
      <c r="H9" s="57">
        <f t="shared" si="2"/>
        <v>0</v>
      </c>
      <c r="I9" s="117"/>
      <c r="J9" s="117"/>
      <c r="K9" s="67">
        <f t="shared" si="3"/>
        <v>0</v>
      </c>
      <c r="L9" s="117"/>
      <c r="M9" s="117"/>
      <c r="N9" s="57">
        <f t="shared" si="4"/>
        <v>0</v>
      </c>
      <c r="O9" s="117"/>
      <c r="P9" s="117"/>
      <c r="Q9" s="67">
        <f t="shared" si="5"/>
        <v>0</v>
      </c>
      <c r="R9" s="117"/>
      <c r="S9" s="117"/>
      <c r="T9" s="57">
        <f t="shared" si="6"/>
        <v>0</v>
      </c>
      <c r="U9" s="117"/>
      <c r="V9" s="117"/>
      <c r="W9" s="67">
        <f t="shared" si="7"/>
        <v>0</v>
      </c>
      <c r="X9" s="117"/>
      <c r="Y9" s="117"/>
      <c r="Z9" s="57">
        <f t="shared" si="8"/>
        <v>0</v>
      </c>
      <c r="AA9" s="117"/>
      <c r="AB9" s="117"/>
      <c r="AC9" s="67">
        <f t="shared" si="9"/>
        <v>0</v>
      </c>
      <c r="AD9" s="117"/>
      <c r="AE9" s="117"/>
      <c r="AF9" s="57">
        <f t="shared" si="10"/>
        <v>0</v>
      </c>
      <c r="AG9" s="117"/>
      <c r="AH9" s="117"/>
      <c r="AI9" s="67">
        <f t="shared" si="11"/>
        <v>0</v>
      </c>
      <c r="AJ9" s="117"/>
      <c r="AK9" s="117"/>
      <c r="AL9" s="57">
        <f t="shared" si="12"/>
        <v>0</v>
      </c>
      <c r="AM9" s="68">
        <f t="shared" si="13"/>
        <v>0</v>
      </c>
      <c r="AN9" s="59" t="e">
        <f t="shared" ref="AN9:AN18" si="14">+AM9/$AM$7</f>
        <v>#DIV/0!</v>
      </c>
      <c r="AO9" s="68">
        <f t="shared" si="0"/>
        <v>0</v>
      </c>
      <c r="AP9" s="59" t="e">
        <f t="shared" ref="AP9:AP18" si="15">+AO9/$AO$7</f>
        <v>#DIV/0!</v>
      </c>
      <c r="AQ9" s="68">
        <f>+E9+H9+K9+N9+Q9+T9+W9+Z9+AC9+AF9+AI9+AL9</f>
        <v>0</v>
      </c>
    </row>
    <row r="10" spans="2:43" x14ac:dyDescent="0.25">
      <c r="B10" s="170" t="s">
        <v>146</v>
      </c>
      <c r="C10" s="117"/>
      <c r="D10" s="117"/>
      <c r="E10" s="67">
        <f t="shared" si="1"/>
        <v>0</v>
      </c>
      <c r="F10" s="117"/>
      <c r="G10" s="117"/>
      <c r="H10" s="57">
        <f t="shared" si="2"/>
        <v>0</v>
      </c>
      <c r="I10" s="117"/>
      <c r="J10" s="117"/>
      <c r="K10" s="67">
        <f t="shared" si="3"/>
        <v>0</v>
      </c>
      <c r="L10" s="117"/>
      <c r="M10" s="117"/>
      <c r="N10" s="57">
        <f t="shared" si="4"/>
        <v>0</v>
      </c>
      <c r="O10" s="117"/>
      <c r="P10" s="117"/>
      <c r="Q10" s="67">
        <f t="shared" si="5"/>
        <v>0</v>
      </c>
      <c r="R10" s="117"/>
      <c r="S10" s="117"/>
      <c r="T10" s="57">
        <f t="shared" si="6"/>
        <v>0</v>
      </c>
      <c r="U10" s="117"/>
      <c r="V10" s="117"/>
      <c r="W10" s="67">
        <f t="shared" si="7"/>
        <v>0</v>
      </c>
      <c r="X10" s="117"/>
      <c r="Y10" s="117"/>
      <c r="Z10" s="57">
        <f t="shared" si="8"/>
        <v>0</v>
      </c>
      <c r="AA10" s="117"/>
      <c r="AB10" s="117"/>
      <c r="AC10" s="67">
        <f t="shared" si="9"/>
        <v>0</v>
      </c>
      <c r="AD10" s="117"/>
      <c r="AE10" s="117"/>
      <c r="AF10" s="57">
        <f t="shared" si="10"/>
        <v>0</v>
      </c>
      <c r="AG10" s="117"/>
      <c r="AH10" s="117"/>
      <c r="AI10" s="67">
        <f t="shared" si="11"/>
        <v>0</v>
      </c>
      <c r="AJ10" s="117"/>
      <c r="AK10" s="117"/>
      <c r="AL10" s="57">
        <f t="shared" si="12"/>
        <v>0</v>
      </c>
      <c r="AM10" s="68">
        <f t="shared" si="13"/>
        <v>0</v>
      </c>
      <c r="AN10" s="59" t="e">
        <f t="shared" si="14"/>
        <v>#DIV/0!</v>
      </c>
      <c r="AO10" s="68">
        <f t="shared" si="0"/>
        <v>0</v>
      </c>
      <c r="AP10" s="59" t="e">
        <f t="shared" si="15"/>
        <v>#DIV/0!</v>
      </c>
      <c r="AQ10" s="68">
        <f>+AO10-AM10</f>
        <v>0</v>
      </c>
    </row>
    <row r="11" spans="2:43" x14ac:dyDescent="0.25">
      <c r="B11" s="170" t="s">
        <v>147</v>
      </c>
      <c r="C11" s="117"/>
      <c r="D11" s="117"/>
      <c r="E11" s="67">
        <f t="shared" si="1"/>
        <v>0</v>
      </c>
      <c r="F11" s="117"/>
      <c r="G11" s="117"/>
      <c r="H11" s="57">
        <f t="shared" si="2"/>
        <v>0</v>
      </c>
      <c r="I11" s="117"/>
      <c r="J11" s="117"/>
      <c r="K11" s="67">
        <f t="shared" si="3"/>
        <v>0</v>
      </c>
      <c r="L11" s="117"/>
      <c r="M11" s="117"/>
      <c r="N11" s="57">
        <f t="shared" si="4"/>
        <v>0</v>
      </c>
      <c r="O11" s="117"/>
      <c r="P11" s="117"/>
      <c r="Q11" s="67">
        <f t="shared" si="5"/>
        <v>0</v>
      </c>
      <c r="R11" s="117"/>
      <c r="S11" s="117"/>
      <c r="T11" s="57">
        <f t="shared" si="6"/>
        <v>0</v>
      </c>
      <c r="U11" s="117"/>
      <c r="V11" s="117"/>
      <c r="W11" s="67">
        <f t="shared" si="7"/>
        <v>0</v>
      </c>
      <c r="X11" s="117"/>
      <c r="Y11" s="117"/>
      <c r="Z11" s="57">
        <f t="shared" si="8"/>
        <v>0</v>
      </c>
      <c r="AA11" s="117"/>
      <c r="AB11" s="117"/>
      <c r="AC11" s="67">
        <f t="shared" si="9"/>
        <v>0</v>
      </c>
      <c r="AD11" s="117"/>
      <c r="AE11" s="117"/>
      <c r="AF11" s="57">
        <f t="shared" si="10"/>
        <v>0</v>
      </c>
      <c r="AG11" s="117"/>
      <c r="AH11" s="117"/>
      <c r="AI11" s="67">
        <f t="shared" si="11"/>
        <v>0</v>
      </c>
      <c r="AJ11" s="117"/>
      <c r="AK11" s="117"/>
      <c r="AL11" s="57">
        <f t="shared" si="12"/>
        <v>0</v>
      </c>
      <c r="AM11" s="68">
        <f t="shared" si="13"/>
        <v>0</v>
      </c>
      <c r="AN11" s="59" t="e">
        <f t="shared" si="14"/>
        <v>#DIV/0!</v>
      </c>
      <c r="AO11" s="68">
        <f t="shared" si="0"/>
        <v>0</v>
      </c>
      <c r="AP11" s="59" t="e">
        <f t="shared" si="15"/>
        <v>#DIV/0!</v>
      </c>
      <c r="AQ11" s="68">
        <f t="shared" ref="AQ11:AQ18" si="16">+AO11-AM11</f>
        <v>0</v>
      </c>
    </row>
    <row r="12" spans="2:43" x14ac:dyDescent="0.25">
      <c r="B12" s="170" t="s">
        <v>148</v>
      </c>
      <c r="C12" s="117"/>
      <c r="D12" s="117"/>
      <c r="E12" s="67">
        <f t="shared" si="1"/>
        <v>0</v>
      </c>
      <c r="F12" s="117"/>
      <c r="G12" s="117"/>
      <c r="H12" s="57">
        <f t="shared" si="2"/>
        <v>0</v>
      </c>
      <c r="I12" s="117"/>
      <c r="J12" s="117"/>
      <c r="K12" s="67">
        <f t="shared" si="3"/>
        <v>0</v>
      </c>
      <c r="L12" s="117"/>
      <c r="M12" s="117"/>
      <c r="N12" s="57">
        <f t="shared" si="4"/>
        <v>0</v>
      </c>
      <c r="O12" s="117"/>
      <c r="P12" s="117"/>
      <c r="Q12" s="67">
        <f t="shared" si="5"/>
        <v>0</v>
      </c>
      <c r="R12" s="117"/>
      <c r="S12" s="117"/>
      <c r="T12" s="57">
        <f t="shared" si="6"/>
        <v>0</v>
      </c>
      <c r="U12" s="117"/>
      <c r="V12" s="117"/>
      <c r="W12" s="67">
        <f t="shared" si="7"/>
        <v>0</v>
      </c>
      <c r="X12" s="117"/>
      <c r="Y12" s="117"/>
      <c r="Z12" s="57">
        <f t="shared" si="8"/>
        <v>0</v>
      </c>
      <c r="AA12" s="117"/>
      <c r="AB12" s="117"/>
      <c r="AC12" s="67">
        <f t="shared" si="9"/>
        <v>0</v>
      </c>
      <c r="AD12" s="117"/>
      <c r="AE12" s="117"/>
      <c r="AF12" s="57">
        <f t="shared" si="10"/>
        <v>0</v>
      </c>
      <c r="AG12" s="117"/>
      <c r="AH12" s="117"/>
      <c r="AI12" s="67">
        <f t="shared" si="11"/>
        <v>0</v>
      </c>
      <c r="AJ12" s="117"/>
      <c r="AK12" s="117"/>
      <c r="AL12" s="57">
        <f t="shared" si="12"/>
        <v>0</v>
      </c>
      <c r="AM12" s="68">
        <f t="shared" si="13"/>
        <v>0</v>
      </c>
      <c r="AN12" s="59" t="e">
        <f t="shared" si="14"/>
        <v>#DIV/0!</v>
      </c>
      <c r="AO12" s="68">
        <f t="shared" si="0"/>
        <v>0</v>
      </c>
      <c r="AP12" s="59" t="e">
        <f t="shared" si="15"/>
        <v>#DIV/0!</v>
      </c>
      <c r="AQ12" s="68">
        <f t="shared" si="16"/>
        <v>0</v>
      </c>
    </row>
    <row r="13" spans="2:43" s="46" customFormat="1" x14ac:dyDescent="0.25">
      <c r="B13" s="170" t="s">
        <v>149</v>
      </c>
      <c r="C13" s="117"/>
      <c r="D13" s="117"/>
      <c r="E13" s="67">
        <f t="shared" si="1"/>
        <v>0</v>
      </c>
      <c r="F13" s="117"/>
      <c r="G13" s="117"/>
      <c r="H13" s="57">
        <f t="shared" si="2"/>
        <v>0</v>
      </c>
      <c r="I13" s="117"/>
      <c r="J13" s="117"/>
      <c r="K13" s="67">
        <f t="shared" si="3"/>
        <v>0</v>
      </c>
      <c r="L13" s="117"/>
      <c r="M13" s="117"/>
      <c r="N13" s="57">
        <f t="shared" si="4"/>
        <v>0</v>
      </c>
      <c r="O13" s="117"/>
      <c r="P13" s="117"/>
      <c r="Q13" s="67">
        <f t="shared" si="5"/>
        <v>0</v>
      </c>
      <c r="R13" s="117"/>
      <c r="S13" s="117"/>
      <c r="T13" s="57">
        <f t="shared" si="6"/>
        <v>0</v>
      </c>
      <c r="U13" s="117"/>
      <c r="V13" s="117"/>
      <c r="W13" s="67">
        <f t="shared" si="7"/>
        <v>0</v>
      </c>
      <c r="X13" s="117"/>
      <c r="Y13" s="117"/>
      <c r="Z13" s="57">
        <f t="shared" si="8"/>
        <v>0</v>
      </c>
      <c r="AA13" s="117"/>
      <c r="AB13" s="117"/>
      <c r="AC13" s="67">
        <f t="shared" si="9"/>
        <v>0</v>
      </c>
      <c r="AD13" s="117"/>
      <c r="AE13" s="117"/>
      <c r="AF13" s="57">
        <f t="shared" si="10"/>
        <v>0</v>
      </c>
      <c r="AG13" s="117"/>
      <c r="AH13" s="117"/>
      <c r="AI13" s="67">
        <f t="shared" si="11"/>
        <v>0</v>
      </c>
      <c r="AJ13" s="117"/>
      <c r="AK13" s="117"/>
      <c r="AL13" s="57">
        <f t="shared" si="12"/>
        <v>0</v>
      </c>
      <c r="AM13" s="68">
        <f t="shared" si="13"/>
        <v>0</v>
      </c>
      <c r="AN13" s="59" t="e">
        <f t="shared" si="14"/>
        <v>#DIV/0!</v>
      </c>
      <c r="AO13" s="68">
        <f t="shared" si="0"/>
        <v>0</v>
      </c>
      <c r="AP13" s="59" t="e">
        <f t="shared" si="15"/>
        <v>#DIV/0!</v>
      </c>
      <c r="AQ13" s="68">
        <f t="shared" si="16"/>
        <v>0</v>
      </c>
    </row>
    <row r="14" spans="2:43" x14ac:dyDescent="0.25">
      <c r="B14" s="170" t="s">
        <v>150</v>
      </c>
      <c r="C14" s="117"/>
      <c r="D14" s="117"/>
      <c r="E14" s="67">
        <f t="shared" si="1"/>
        <v>0</v>
      </c>
      <c r="F14" s="117"/>
      <c r="G14" s="117"/>
      <c r="H14" s="57">
        <f t="shared" si="2"/>
        <v>0</v>
      </c>
      <c r="I14" s="117"/>
      <c r="J14" s="117"/>
      <c r="K14" s="67">
        <f t="shared" si="3"/>
        <v>0</v>
      </c>
      <c r="L14" s="117"/>
      <c r="M14" s="117"/>
      <c r="N14" s="57">
        <f t="shared" si="4"/>
        <v>0</v>
      </c>
      <c r="O14" s="117"/>
      <c r="P14" s="117"/>
      <c r="Q14" s="67">
        <f t="shared" si="5"/>
        <v>0</v>
      </c>
      <c r="R14" s="117"/>
      <c r="S14" s="117"/>
      <c r="T14" s="57">
        <f t="shared" si="6"/>
        <v>0</v>
      </c>
      <c r="U14" s="117"/>
      <c r="V14" s="117"/>
      <c r="W14" s="67">
        <f t="shared" si="7"/>
        <v>0</v>
      </c>
      <c r="X14" s="117"/>
      <c r="Y14" s="117"/>
      <c r="Z14" s="57">
        <f t="shared" si="8"/>
        <v>0</v>
      </c>
      <c r="AA14" s="117"/>
      <c r="AB14" s="117"/>
      <c r="AC14" s="67">
        <f t="shared" si="9"/>
        <v>0</v>
      </c>
      <c r="AD14" s="117"/>
      <c r="AE14" s="117"/>
      <c r="AF14" s="57">
        <f t="shared" si="10"/>
        <v>0</v>
      </c>
      <c r="AG14" s="117"/>
      <c r="AH14" s="117"/>
      <c r="AI14" s="67">
        <f t="shared" si="11"/>
        <v>0</v>
      </c>
      <c r="AJ14" s="117"/>
      <c r="AK14" s="117"/>
      <c r="AL14" s="57">
        <f t="shared" si="12"/>
        <v>0</v>
      </c>
      <c r="AM14" s="68">
        <f t="shared" si="13"/>
        <v>0</v>
      </c>
      <c r="AN14" s="59" t="e">
        <f t="shared" si="14"/>
        <v>#DIV/0!</v>
      </c>
      <c r="AO14" s="68">
        <f t="shared" si="0"/>
        <v>0</v>
      </c>
      <c r="AP14" s="59" t="e">
        <f t="shared" si="15"/>
        <v>#DIV/0!</v>
      </c>
      <c r="AQ14" s="68">
        <f t="shared" si="16"/>
        <v>0</v>
      </c>
    </row>
    <row r="15" spans="2:43" s="46" customFormat="1" x14ac:dyDescent="0.25">
      <c r="B15" s="170" t="s">
        <v>151</v>
      </c>
      <c r="C15" s="117"/>
      <c r="D15" s="117"/>
      <c r="E15" s="67">
        <f t="shared" si="1"/>
        <v>0</v>
      </c>
      <c r="F15" s="117"/>
      <c r="G15" s="117"/>
      <c r="H15" s="57">
        <f t="shared" si="2"/>
        <v>0</v>
      </c>
      <c r="I15" s="117"/>
      <c r="J15" s="117"/>
      <c r="K15" s="67">
        <f t="shared" si="3"/>
        <v>0</v>
      </c>
      <c r="L15" s="117"/>
      <c r="M15" s="117"/>
      <c r="N15" s="57">
        <f t="shared" si="4"/>
        <v>0</v>
      </c>
      <c r="O15" s="117"/>
      <c r="P15" s="117"/>
      <c r="Q15" s="67">
        <f t="shared" si="5"/>
        <v>0</v>
      </c>
      <c r="R15" s="117"/>
      <c r="S15" s="117"/>
      <c r="T15" s="57">
        <f t="shared" si="6"/>
        <v>0</v>
      </c>
      <c r="U15" s="117"/>
      <c r="V15" s="117"/>
      <c r="W15" s="67">
        <f t="shared" si="7"/>
        <v>0</v>
      </c>
      <c r="X15" s="117"/>
      <c r="Y15" s="117"/>
      <c r="Z15" s="57">
        <f t="shared" si="8"/>
        <v>0</v>
      </c>
      <c r="AA15" s="117"/>
      <c r="AB15" s="117"/>
      <c r="AC15" s="67">
        <f t="shared" si="9"/>
        <v>0</v>
      </c>
      <c r="AD15" s="117"/>
      <c r="AE15" s="117"/>
      <c r="AF15" s="57">
        <f t="shared" si="10"/>
        <v>0</v>
      </c>
      <c r="AG15" s="117"/>
      <c r="AH15" s="117"/>
      <c r="AI15" s="67">
        <f t="shared" si="11"/>
        <v>0</v>
      </c>
      <c r="AJ15" s="117"/>
      <c r="AK15" s="117"/>
      <c r="AL15" s="57">
        <f t="shared" si="12"/>
        <v>0</v>
      </c>
      <c r="AM15" s="68">
        <f t="shared" si="13"/>
        <v>0</v>
      </c>
      <c r="AN15" s="59" t="e">
        <f t="shared" si="14"/>
        <v>#DIV/0!</v>
      </c>
      <c r="AO15" s="68">
        <f t="shared" si="0"/>
        <v>0</v>
      </c>
      <c r="AP15" s="59" t="e">
        <f t="shared" si="15"/>
        <v>#DIV/0!</v>
      </c>
      <c r="AQ15" s="68">
        <f t="shared" si="16"/>
        <v>0</v>
      </c>
    </row>
    <row r="16" spans="2:43" x14ac:dyDescent="0.25">
      <c r="B16" s="170" t="s">
        <v>152</v>
      </c>
      <c r="C16" s="117"/>
      <c r="D16" s="117"/>
      <c r="E16" s="67">
        <f t="shared" si="1"/>
        <v>0</v>
      </c>
      <c r="F16" s="117"/>
      <c r="G16" s="117"/>
      <c r="H16" s="57">
        <f t="shared" si="2"/>
        <v>0</v>
      </c>
      <c r="I16" s="117"/>
      <c r="J16" s="117"/>
      <c r="K16" s="67">
        <f t="shared" si="3"/>
        <v>0</v>
      </c>
      <c r="L16" s="117"/>
      <c r="M16" s="117"/>
      <c r="N16" s="57">
        <f t="shared" si="4"/>
        <v>0</v>
      </c>
      <c r="O16" s="117"/>
      <c r="P16" s="117"/>
      <c r="Q16" s="67">
        <f t="shared" si="5"/>
        <v>0</v>
      </c>
      <c r="R16" s="117"/>
      <c r="S16" s="117"/>
      <c r="T16" s="57">
        <f t="shared" si="6"/>
        <v>0</v>
      </c>
      <c r="U16" s="117"/>
      <c r="V16" s="117"/>
      <c r="W16" s="67">
        <f t="shared" si="7"/>
        <v>0</v>
      </c>
      <c r="X16" s="117"/>
      <c r="Y16" s="117"/>
      <c r="Z16" s="57">
        <f t="shared" si="8"/>
        <v>0</v>
      </c>
      <c r="AA16" s="117"/>
      <c r="AB16" s="117"/>
      <c r="AC16" s="67">
        <f t="shared" si="9"/>
        <v>0</v>
      </c>
      <c r="AD16" s="117"/>
      <c r="AE16" s="117"/>
      <c r="AF16" s="57">
        <f t="shared" si="10"/>
        <v>0</v>
      </c>
      <c r="AG16" s="117"/>
      <c r="AH16" s="117"/>
      <c r="AI16" s="67">
        <f t="shared" si="11"/>
        <v>0</v>
      </c>
      <c r="AJ16" s="117"/>
      <c r="AK16" s="117"/>
      <c r="AL16" s="57">
        <f t="shared" si="12"/>
        <v>0</v>
      </c>
      <c r="AM16" s="68">
        <f t="shared" si="13"/>
        <v>0</v>
      </c>
      <c r="AN16" s="59" t="e">
        <f t="shared" si="14"/>
        <v>#DIV/0!</v>
      </c>
      <c r="AO16" s="68">
        <f t="shared" si="0"/>
        <v>0</v>
      </c>
      <c r="AP16" s="59" t="e">
        <f t="shared" si="15"/>
        <v>#DIV/0!</v>
      </c>
      <c r="AQ16" s="68">
        <f t="shared" si="16"/>
        <v>0</v>
      </c>
    </row>
    <row r="17" spans="1:43" s="46" customFormat="1" x14ac:dyDescent="0.25">
      <c r="B17" s="170" t="s">
        <v>153</v>
      </c>
      <c r="C17" s="117"/>
      <c r="D17" s="117"/>
      <c r="E17" s="67">
        <f t="shared" si="1"/>
        <v>0</v>
      </c>
      <c r="F17" s="117"/>
      <c r="G17" s="117"/>
      <c r="H17" s="57">
        <f t="shared" si="2"/>
        <v>0</v>
      </c>
      <c r="I17" s="117"/>
      <c r="J17" s="117"/>
      <c r="K17" s="67">
        <f t="shared" si="3"/>
        <v>0</v>
      </c>
      <c r="L17" s="117"/>
      <c r="M17" s="117"/>
      <c r="N17" s="57">
        <f t="shared" si="4"/>
        <v>0</v>
      </c>
      <c r="O17" s="117"/>
      <c r="P17" s="117"/>
      <c r="Q17" s="67">
        <f t="shared" si="5"/>
        <v>0</v>
      </c>
      <c r="R17" s="117"/>
      <c r="S17" s="117"/>
      <c r="T17" s="57">
        <f t="shared" si="6"/>
        <v>0</v>
      </c>
      <c r="U17" s="117"/>
      <c r="V17" s="117"/>
      <c r="W17" s="67">
        <f t="shared" si="7"/>
        <v>0</v>
      </c>
      <c r="X17" s="117"/>
      <c r="Y17" s="117"/>
      <c r="Z17" s="57">
        <f t="shared" si="8"/>
        <v>0</v>
      </c>
      <c r="AA17" s="117"/>
      <c r="AB17" s="117"/>
      <c r="AC17" s="67">
        <f t="shared" si="9"/>
        <v>0</v>
      </c>
      <c r="AD17" s="117"/>
      <c r="AE17" s="117"/>
      <c r="AF17" s="57">
        <f t="shared" si="10"/>
        <v>0</v>
      </c>
      <c r="AG17" s="117"/>
      <c r="AH17" s="117"/>
      <c r="AI17" s="67">
        <f t="shared" si="11"/>
        <v>0</v>
      </c>
      <c r="AJ17" s="117"/>
      <c r="AK17" s="117"/>
      <c r="AL17" s="57">
        <f t="shared" si="12"/>
        <v>0</v>
      </c>
      <c r="AM17" s="68">
        <f t="shared" si="13"/>
        <v>0</v>
      </c>
      <c r="AN17" s="59" t="e">
        <f t="shared" si="14"/>
        <v>#DIV/0!</v>
      </c>
      <c r="AO17" s="68">
        <f t="shared" si="0"/>
        <v>0</v>
      </c>
      <c r="AP17" s="59" t="e">
        <f t="shared" si="15"/>
        <v>#DIV/0!</v>
      </c>
      <c r="AQ17" s="68">
        <f t="shared" si="16"/>
        <v>0</v>
      </c>
    </row>
    <row r="18" spans="1:43" s="46" customFormat="1" x14ac:dyDescent="0.25">
      <c r="B18" s="170" t="s">
        <v>154</v>
      </c>
      <c r="C18" s="117"/>
      <c r="D18" s="117"/>
      <c r="E18" s="67">
        <f t="shared" si="1"/>
        <v>0</v>
      </c>
      <c r="F18" s="117"/>
      <c r="G18" s="117"/>
      <c r="H18" s="57">
        <f t="shared" si="2"/>
        <v>0</v>
      </c>
      <c r="I18" s="117"/>
      <c r="J18" s="117"/>
      <c r="K18" s="67">
        <f t="shared" si="3"/>
        <v>0</v>
      </c>
      <c r="L18" s="117"/>
      <c r="M18" s="117"/>
      <c r="N18" s="57">
        <f t="shared" si="4"/>
        <v>0</v>
      </c>
      <c r="O18" s="117"/>
      <c r="P18" s="117"/>
      <c r="Q18" s="67">
        <f t="shared" si="5"/>
        <v>0</v>
      </c>
      <c r="R18" s="117"/>
      <c r="S18" s="117"/>
      <c r="T18" s="57">
        <f t="shared" si="6"/>
        <v>0</v>
      </c>
      <c r="U18" s="117"/>
      <c r="V18" s="117"/>
      <c r="W18" s="67">
        <f t="shared" si="7"/>
        <v>0</v>
      </c>
      <c r="X18" s="117"/>
      <c r="Y18" s="117"/>
      <c r="Z18" s="57">
        <f t="shared" si="8"/>
        <v>0</v>
      </c>
      <c r="AA18" s="117"/>
      <c r="AB18" s="117"/>
      <c r="AC18" s="67">
        <f t="shared" si="9"/>
        <v>0</v>
      </c>
      <c r="AD18" s="117"/>
      <c r="AE18" s="117"/>
      <c r="AF18" s="57">
        <f t="shared" si="10"/>
        <v>0</v>
      </c>
      <c r="AG18" s="117"/>
      <c r="AH18" s="117"/>
      <c r="AI18" s="67">
        <f t="shared" si="11"/>
        <v>0</v>
      </c>
      <c r="AJ18" s="117"/>
      <c r="AK18" s="117"/>
      <c r="AL18" s="57">
        <f t="shared" si="12"/>
        <v>0</v>
      </c>
      <c r="AM18" s="68">
        <f t="shared" si="13"/>
        <v>0</v>
      </c>
      <c r="AN18" s="59" t="e">
        <f t="shared" si="14"/>
        <v>#DIV/0!</v>
      </c>
      <c r="AO18" s="68">
        <f t="shared" si="0"/>
        <v>0</v>
      </c>
      <c r="AP18" s="59" t="e">
        <f t="shared" si="15"/>
        <v>#DIV/0!</v>
      </c>
      <c r="AQ18" s="68">
        <f t="shared" si="16"/>
        <v>0</v>
      </c>
    </row>
    <row r="19" spans="1:43" s="46" customFormat="1" x14ac:dyDescent="0.25">
      <c r="B19" s="73" t="s">
        <v>189</v>
      </c>
      <c r="C19" s="62">
        <f>SUM(C20:C49)</f>
        <v>0</v>
      </c>
      <c r="D19" s="62">
        <f>SUM(D20:D49)</f>
        <v>0</v>
      </c>
      <c r="E19" s="62">
        <f t="shared" si="1"/>
        <v>0</v>
      </c>
      <c r="F19" s="63">
        <f>SUM(F20:F49)</f>
        <v>0</v>
      </c>
      <c r="G19" s="63">
        <f>SUM(G20:G49)</f>
        <v>0</v>
      </c>
      <c r="H19" s="63">
        <f t="shared" si="2"/>
        <v>0</v>
      </c>
      <c r="I19" s="62">
        <f>SUM(I20:I49)</f>
        <v>0</v>
      </c>
      <c r="J19" s="62">
        <f>SUM(J20:J49)</f>
        <v>0</v>
      </c>
      <c r="K19" s="62">
        <f t="shared" si="3"/>
        <v>0</v>
      </c>
      <c r="L19" s="63">
        <f>SUM(L20:L49)</f>
        <v>0</v>
      </c>
      <c r="M19" s="63">
        <f>SUM(M20:M49)</f>
        <v>0</v>
      </c>
      <c r="N19" s="63">
        <f t="shared" si="4"/>
        <v>0</v>
      </c>
      <c r="O19" s="62">
        <f>SUM(O20:O49)</f>
        <v>0</v>
      </c>
      <c r="P19" s="62">
        <f>SUM(P20:P49)</f>
        <v>0</v>
      </c>
      <c r="Q19" s="62">
        <f t="shared" si="5"/>
        <v>0</v>
      </c>
      <c r="R19" s="63">
        <f>SUM(R20:R49)</f>
        <v>0</v>
      </c>
      <c r="S19" s="63">
        <f>SUM(S20:S49)</f>
        <v>0</v>
      </c>
      <c r="T19" s="63">
        <f t="shared" si="6"/>
        <v>0</v>
      </c>
      <c r="U19" s="62">
        <f>SUM(U20:U49)</f>
        <v>0</v>
      </c>
      <c r="V19" s="62">
        <f>SUM(V20:V49)</f>
        <v>0</v>
      </c>
      <c r="W19" s="62">
        <f t="shared" si="7"/>
        <v>0</v>
      </c>
      <c r="X19" s="63">
        <f>SUM(X20:X49)</f>
        <v>0</v>
      </c>
      <c r="Y19" s="63">
        <f>SUM(Y20:Y49)</f>
        <v>0</v>
      </c>
      <c r="Z19" s="63">
        <f t="shared" si="8"/>
        <v>0</v>
      </c>
      <c r="AA19" s="62">
        <f>SUM(AA20:AA49)</f>
        <v>0</v>
      </c>
      <c r="AB19" s="62">
        <f>SUM(AB20:AB49)</f>
        <v>0</v>
      </c>
      <c r="AC19" s="62">
        <f t="shared" si="9"/>
        <v>0</v>
      </c>
      <c r="AD19" s="63">
        <f>SUM(AD20:AD49)</f>
        <v>0</v>
      </c>
      <c r="AE19" s="63">
        <f>SUM(AE20:AE49)</f>
        <v>0</v>
      </c>
      <c r="AF19" s="63">
        <f t="shared" si="10"/>
        <v>0</v>
      </c>
      <c r="AG19" s="62">
        <f>SUM(AG20:AG49)</f>
        <v>0</v>
      </c>
      <c r="AH19" s="62">
        <f>SUM(AH20:AH49)</f>
        <v>0</v>
      </c>
      <c r="AI19" s="62">
        <f t="shared" si="11"/>
        <v>0</v>
      </c>
      <c r="AJ19" s="63">
        <f>SUM(AJ20:AJ49)</f>
        <v>0</v>
      </c>
      <c r="AK19" s="63">
        <f>SUM(AK20:AK49)</f>
        <v>0</v>
      </c>
      <c r="AL19" s="63">
        <f t="shared" si="12"/>
        <v>0</v>
      </c>
      <c r="AM19" s="64">
        <f t="shared" si="13"/>
        <v>0</v>
      </c>
      <c r="AN19" s="65">
        <v>1</v>
      </c>
      <c r="AO19" s="64">
        <f t="shared" si="0"/>
        <v>0</v>
      </c>
      <c r="AP19" s="65">
        <v>1</v>
      </c>
      <c r="AQ19" s="64">
        <f>+E19+H19+K19+N19+Q19+T19+W19+Z19+AC19+AF19+AI19+AL19</f>
        <v>0</v>
      </c>
    </row>
    <row r="20" spans="1:43" x14ac:dyDescent="0.25">
      <c r="A20" s="552" t="s">
        <v>82</v>
      </c>
      <c r="B20" s="171" t="s">
        <v>155</v>
      </c>
      <c r="C20" s="117"/>
      <c r="D20" s="117"/>
      <c r="E20" s="67">
        <f t="shared" si="1"/>
        <v>0</v>
      </c>
      <c r="F20" s="117"/>
      <c r="G20" s="117"/>
      <c r="H20" s="57">
        <f t="shared" si="2"/>
        <v>0</v>
      </c>
      <c r="I20" s="117"/>
      <c r="J20" s="117"/>
      <c r="K20" s="67">
        <f t="shared" si="3"/>
        <v>0</v>
      </c>
      <c r="L20" s="117"/>
      <c r="M20" s="117"/>
      <c r="N20" s="57">
        <f t="shared" si="4"/>
        <v>0</v>
      </c>
      <c r="O20" s="117"/>
      <c r="P20" s="117"/>
      <c r="Q20" s="67">
        <f t="shared" si="5"/>
        <v>0</v>
      </c>
      <c r="R20" s="117"/>
      <c r="S20" s="117"/>
      <c r="T20" s="57">
        <f t="shared" si="6"/>
        <v>0</v>
      </c>
      <c r="U20" s="117"/>
      <c r="V20" s="117"/>
      <c r="W20" s="67">
        <f t="shared" si="7"/>
        <v>0</v>
      </c>
      <c r="X20" s="117"/>
      <c r="Y20" s="117"/>
      <c r="Z20" s="57">
        <f t="shared" si="8"/>
        <v>0</v>
      </c>
      <c r="AA20" s="117"/>
      <c r="AB20" s="117"/>
      <c r="AC20" s="67">
        <f t="shared" si="9"/>
        <v>0</v>
      </c>
      <c r="AD20" s="117"/>
      <c r="AE20" s="117"/>
      <c r="AF20" s="57">
        <f t="shared" si="10"/>
        <v>0</v>
      </c>
      <c r="AG20" s="117"/>
      <c r="AH20" s="117"/>
      <c r="AI20" s="67">
        <f t="shared" si="11"/>
        <v>0</v>
      </c>
      <c r="AJ20" s="117"/>
      <c r="AK20" s="117"/>
      <c r="AL20" s="57">
        <f t="shared" si="12"/>
        <v>0</v>
      </c>
      <c r="AM20" s="68">
        <f t="shared" si="13"/>
        <v>0</v>
      </c>
      <c r="AN20" s="59" t="e">
        <f>+AM20/$AM$19</f>
        <v>#DIV/0!</v>
      </c>
      <c r="AO20" s="68">
        <f t="shared" si="0"/>
        <v>0</v>
      </c>
      <c r="AP20" s="59" t="e">
        <f>+AO20/$AO$19</f>
        <v>#DIV/0!</v>
      </c>
      <c r="AQ20" s="68">
        <f>+AO20-AM20</f>
        <v>0</v>
      </c>
    </row>
    <row r="21" spans="1:43" x14ac:dyDescent="0.25">
      <c r="A21" s="552"/>
      <c r="B21" s="171" t="s">
        <v>156</v>
      </c>
      <c r="C21" s="117"/>
      <c r="D21" s="117"/>
      <c r="E21" s="67">
        <f t="shared" si="1"/>
        <v>0</v>
      </c>
      <c r="F21" s="117"/>
      <c r="G21" s="117"/>
      <c r="H21" s="57">
        <f t="shared" si="2"/>
        <v>0</v>
      </c>
      <c r="I21" s="117"/>
      <c r="J21" s="117"/>
      <c r="K21" s="67">
        <f t="shared" si="3"/>
        <v>0</v>
      </c>
      <c r="L21" s="117"/>
      <c r="M21" s="117"/>
      <c r="N21" s="57">
        <f t="shared" si="4"/>
        <v>0</v>
      </c>
      <c r="O21" s="117"/>
      <c r="P21" s="117"/>
      <c r="Q21" s="67">
        <f t="shared" si="5"/>
        <v>0</v>
      </c>
      <c r="R21" s="117"/>
      <c r="S21" s="117"/>
      <c r="T21" s="57">
        <f t="shared" si="6"/>
        <v>0</v>
      </c>
      <c r="U21" s="117"/>
      <c r="V21" s="117"/>
      <c r="W21" s="67">
        <f t="shared" si="7"/>
        <v>0</v>
      </c>
      <c r="X21" s="117"/>
      <c r="Y21" s="117"/>
      <c r="Z21" s="57">
        <f t="shared" si="8"/>
        <v>0</v>
      </c>
      <c r="AA21" s="117"/>
      <c r="AB21" s="117"/>
      <c r="AC21" s="67">
        <f t="shared" si="9"/>
        <v>0</v>
      </c>
      <c r="AD21" s="117"/>
      <c r="AE21" s="117"/>
      <c r="AF21" s="57">
        <f t="shared" si="10"/>
        <v>0</v>
      </c>
      <c r="AG21" s="117"/>
      <c r="AH21" s="117"/>
      <c r="AI21" s="67">
        <f t="shared" si="11"/>
        <v>0</v>
      </c>
      <c r="AJ21" s="117"/>
      <c r="AK21" s="117"/>
      <c r="AL21" s="57">
        <f t="shared" si="12"/>
        <v>0</v>
      </c>
      <c r="AM21" s="68">
        <f t="shared" si="13"/>
        <v>0</v>
      </c>
      <c r="AN21" s="59" t="e">
        <f t="shared" ref="AN21:AN49" si="17">+AM21/$AM$19</f>
        <v>#DIV/0!</v>
      </c>
      <c r="AO21" s="68">
        <f t="shared" si="0"/>
        <v>0</v>
      </c>
      <c r="AP21" s="59" t="e">
        <f t="shared" ref="AP21:AP49" si="18">+AO21/$AO$19</f>
        <v>#DIV/0!</v>
      </c>
      <c r="AQ21" s="68">
        <f t="shared" ref="AQ21:AQ49" si="19">+AO21-AM21</f>
        <v>0</v>
      </c>
    </row>
    <row r="22" spans="1:43" x14ac:dyDescent="0.25">
      <c r="A22" s="552"/>
      <c r="B22" s="171" t="s">
        <v>157</v>
      </c>
      <c r="C22" s="117"/>
      <c r="D22" s="117"/>
      <c r="E22" s="67">
        <f t="shared" si="1"/>
        <v>0</v>
      </c>
      <c r="F22" s="117"/>
      <c r="G22" s="117"/>
      <c r="H22" s="57">
        <f t="shared" si="2"/>
        <v>0</v>
      </c>
      <c r="I22" s="117"/>
      <c r="J22" s="117"/>
      <c r="K22" s="67">
        <f t="shared" si="3"/>
        <v>0</v>
      </c>
      <c r="L22" s="117"/>
      <c r="M22" s="117"/>
      <c r="N22" s="57">
        <f t="shared" si="4"/>
        <v>0</v>
      </c>
      <c r="O22" s="117"/>
      <c r="P22" s="117"/>
      <c r="Q22" s="67">
        <f t="shared" si="5"/>
        <v>0</v>
      </c>
      <c r="R22" s="117"/>
      <c r="S22" s="117"/>
      <c r="T22" s="57">
        <f t="shared" si="6"/>
        <v>0</v>
      </c>
      <c r="U22" s="117"/>
      <c r="V22" s="117"/>
      <c r="W22" s="67">
        <f t="shared" si="7"/>
        <v>0</v>
      </c>
      <c r="X22" s="117"/>
      <c r="Y22" s="117"/>
      <c r="Z22" s="57">
        <f t="shared" si="8"/>
        <v>0</v>
      </c>
      <c r="AA22" s="117"/>
      <c r="AB22" s="117"/>
      <c r="AC22" s="67">
        <f t="shared" si="9"/>
        <v>0</v>
      </c>
      <c r="AD22" s="117"/>
      <c r="AE22" s="117"/>
      <c r="AF22" s="57">
        <f t="shared" si="10"/>
        <v>0</v>
      </c>
      <c r="AG22" s="117"/>
      <c r="AH22" s="117"/>
      <c r="AI22" s="67">
        <f t="shared" si="11"/>
        <v>0</v>
      </c>
      <c r="AJ22" s="117"/>
      <c r="AK22" s="117"/>
      <c r="AL22" s="57">
        <f t="shared" si="12"/>
        <v>0</v>
      </c>
      <c r="AM22" s="68">
        <f t="shared" si="13"/>
        <v>0</v>
      </c>
      <c r="AN22" s="59" t="e">
        <f t="shared" si="17"/>
        <v>#DIV/0!</v>
      </c>
      <c r="AO22" s="68">
        <f t="shared" si="0"/>
        <v>0</v>
      </c>
      <c r="AP22" s="59" t="e">
        <f t="shared" si="18"/>
        <v>#DIV/0!</v>
      </c>
      <c r="AQ22" s="68">
        <f t="shared" si="19"/>
        <v>0</v>
      </c>
    </row>
    <row r="23" spans="1:43" x14ac:dyDescent="0.25">
      <c r="A23" s="552"/>
      <c r="B23" s="171" t="s">
        <v>158</v>
      </c>
      <c r="C23" s="117"/>
      <c r="D23" s="117"/>
      <c r="E23" s="67">
        <f t="shared" si="1"/>
        <v>0</v>
      </c>
      <c r="F23" s="117"/>
      <c r="G23" s="117"/>
      <c r="H23" s="57">
        <f t="shared" si="2"/>
        <v>0</v>
      </c>
      <c r="I23" s="117"/>
      <c r="J23" s="117"/>
      <c r="K23" s="67">
        <f t="shared" si="3"/>
        <v>0</v>
      </c>
      <c r="L23" s="117"/>
      <c r="M23" s="117"/>
      <c r="N23" s="57">
        <f t="shared" si="4"/>
        <v>0</v>
      </c>
      <c r="O23" s="117"/>
      <c r="P23" s="117"/>
      <c r="Q23" s="67">
        <f t="shared" si="5"/>
        <v>0</v>
      </c>
      <c r="R23" s="117"/>
      <c r="S23" s="117"/>
      <c r="T23" s="57">
        <f t="shared" si="6"/>
        <v>0</v>
      </c>
      <c r="U23" s="117"/>
      <c r="V23" s="117"/>
      <c r="W23" s="67">
        <f t="shared" si="7"/>
        <v>0</v>
      </c>
      <c r="X23" s="117"/>
      <c r="Y23" s="117"/>
      <c r="Z23" s="57">
        <f t="shared" si="8"/>
        <v>0</v>
      </c>
      <c r="AA23" s="117"/>
      <c r="AB23" s="117"/>
      <c r="AC23" s="67">
        <f t="shared" si="9"/>
        <v>0</v>
      </c>
      <c r="AD23" s="117"/>
      <c r="AE23" s="117"/>
      <c r="AF23" s="57">
        <f t="shared" si="10"/>
        <v>0</v>
      </c>
      <c r="AG23" s="117"/>
      <c r="AH23" s="117"/>
      <c r="AI23" s="67">
        <f t="shared" si="11"/>
        <v>0</v>
      </c>
      <c r="AJ23" s="117"/>
      <c r="AK23" s="117"/>
      <c r="AL23" s="57">
        <f t="shared" si="12"/>
        <v>0</v>
      </c>
      <c r="AM23" s="68">
        <f t="shared" si="13"/>
        <v>0</v>
      </c>
      <c r="AN23" s="59" t="e">
        <f t="shared" si="17"/>
        <v>#DIV/0!</v>
      </c>
      <c r="AO23" s="68">
        <f t="shared" si="0"/>
        <v>0</v>
      </c>
      <c r="AP23" s="59" t="e">
        <f t="shared" si="18"/>
        <v>#DIV/0!</v>
      </c>
      <c r="AQ23" s="68">
        <f t="shared" si="19"/>
        <v>0</v>
      </c>
    </row>
    <row r="24" spans="1:43" x14ac:dyDescent="0.25">
      <c r="A24" s="552"/>
      <c r="B24" s="171" t="s">
        <v>159</v>
      </c>
      <c r="C24" s="117"/>
      <c r="D24" s="117"/>
      <c r="E24" s="67">
        <f t="shared" si="1"/>
        <v>0</v>
      </c>
      <c r="F24" s="117"/>
      <c r="G24" s="117"/>
      <c r="H24" s="57">
        <f t="shared" si="2"/>
        <v>0</v>
      </c>
      <c r="I24" s="117"/>
      <c r="J24" s="117"/>
      <c r="K24" s="67">
        <f t="shared" si="3"/>
        <v>0</v>
      </c>
      <c r="L24" s="117"/>
      <c r="M24" s="117"/>
      <c r="N24" s="57">
        <f t="shared" si="4"/>
        <v>0</v>
      </c>
      <c r="O24" s="117"/>
      <c r="P24" s="117"/>
      <c r="Q24" s="67">
        <f t="shared" si="5"/>
        <v>0</v>
      </c>
      <c r="R24" s="117"/>
      <c r="S24" s="117"/>
      <c r="T24" s="57">
        <f t="shared" si="6"/>
        <v>0</v>
      </c>
      <c r="U24" s="117"/>
      <c r="V24" s="117"/>
      <c r="W24" s="67">
        <f t="shared" si="7"/>
        <v>0</v>
      </c>
      <c r="X24" s="117"/>
      <c r="Y24" s="117"/>
      <c r="Z24" s="57">
        <f t="shared" si="8"/>
        <v>0</v>
      </c>
      <c r="AA24" s="117"/>
      <c r="AB24" s="117"/>
      <c r="AC24" s="67">
        <f t="shared" si="9"/>
        <v>0</v>
      </c>
      <c r="AD24" s="117"/>
      <c r="AE24" s="117"/>
      <c r="AF24" s="57">
        <f t="shared" si="10"/>
        <v>0</v>
      </c>
      <c r="AG24" s="117"/>
      <c r="AH24" s="117"/>
      <c r="AI24" s="67">
        <f t="shared" si="11"/>
        <v>0</v>
      </c>
      <c r="AJ24" s="117"/>
      <c r="AK24" s="117"/>
      <c r="AL24" s="57">
        <f t="shared" si="12"/>
        <v>0</v>
      </c>
      <c r="AM24" s="68">
        <f t="shared" si="13"/>
        <v>0</v>
      </c>
      <c r="AN24" s="59" t="e">
        <f t="shared" si="17"/>
        <v>#DIV/0!</v>
      </c>
      <c r="AO24" s="68">
        <f t="shared" si="0"/>
        <v>0</v>
      </c>
      <c r="AP24" s="59" t="e">
        <f t="shared" si="18"/>
        <v>#DIV/0!</v>
      </c>
      <c r="AQ24" s="68">
        <f t="shared" si="19"/>
        <v>0</v>
      </c>
    </row>
    <row r="25" spans="1:43" x14ac:dyDescent="0.25">
      <c r="A25" s="552"/>
      <c r="B25" s="171" t="s">
        <v>160</v>
      </c>
      <c r="C25" s="117"/>
      <c r="D25" s="117"/>
      <c r="E25" s="67">
        <f t="shared" si="1"/>
        <v>0</v>
      </c>
      <c r="F25" s="117"/>
      <c r="G25" s="117"/>
      <c r="H25" s="57">
        <f t="shared" si="2"/>
        <v>0</v>
      </c>
      <c r="I25" s="117"/>
      <c r="J25" s="117"/>
      <c r="K25" s="67">
        <f t="shared" si="3"/>
        <v>0</v>
      </c>
      <c r="L25" s="117"/>
      <c r="M25" s="117"/>
      <c r="N25" s="57">
        <f t="shared" si="4"/>
        <v>0</v>
      </c>
      <c r="O25" s="117"/>
      <c r="P25" s="117"/>
      <c r="Q25" s="67">
        <f t="shared" si="5"/>
        <v>0</v>
      </c>
      <c r="R25" s="117"/>
      <c r="S25" s="117"/>
      <c r="T25" s="57">
        <f t="shared" si="6"/>
        <v>0</v>
      </c>
      <c r="U25" s="117"/>
      <c r="V25" s="117"/>
      <c r="W25" s="67">
        <f t="shared" si="7"/>
        <v>0</v>
      </c>
      <c r="X25" s="117"/>
      <c r="Y25" s="117"/>
      <c r="Z25" s="57">
        <f t="shared" si="8"/>
        <v>0</v>
      </c>
      <c r="AA25" s="117"/>
      <c r="AB25" s="117"/>
      <c r="AC25" s="67">
        <f t="shared" si="9"/>
        <v>0</v>
      </c>
      <c r="AD25" s="117"/>
      <c r="AE25" s="117"/>
      <c r="AF25" s="57">
        <f t="shared" si="10"/>
        <v>0</v>
      </c>
      <c r="AG25" s="117"/>
      <c r="AH25" s="117"/>
      <c r="AI25" s="67">
        <f t="shared" si="11"/>
        <v>0</v>
      </c>
      <c r="AJ25" s="117"/>
      <c r="AK25" s="117"/>
      <c r="AL25" s="57">
        <f t="shared" si="12"/>
        <v>0</v>
      </c>
      <c r="AM25" s="68">
        <f t="shared" si="13"/>
        <v>0</v>
      </c>
      <c r="AN25" s="59" t="e">
        <f t="shared" si="17"/>
        <v>#DIV/0!</v>
      </c>
      <c r="AO25" s="68">
        <f t="shared" si="0"/>
        <v>0</v>
      </c>
      <c r="AP25" s="59" t="e">
        <f t="shared" si="18"/>
        <v>#DIV/0!</v>
      </c>
      <c r="AQ25" s="68">
        <f t="shared" si="19"/>
        <v>0</v>
      </c>
    </row>
    <row r="26" spans="1:43" x14ac:dyDescent="0.25">
      <c r="B26" s="171" t="s">
        <v>161</v>
      </c>
      <c r="C26" s="117"/>
      <c r="D26" s="117"/>
      <c r="E26" s="67">
        <f t="shared" si="1"/>
        <v>0</v>
      </c>
      <c r="F26" s="117"/>
      <c r="G26" s="117"/>
      <c r="H26" s="57">
        <f t="shared" si="2"/>
        <v>0</v>
      </c>
      <c r="I26" s="117"/>
      <c r="J26" s="117"/>
      <c r="K26" s="67">
        <f t="shared" si="3"/>
        <v>0</v>
      </c>
      <c r="L26" s="117"/>
      <c r="M26" s="117"/>
      <c r="N26" s="57">
        <f t="shared" si="4"/>
        <v>0</v>
      </c>
      <c r="O26" s="117"/>
      <c r="P26" s="117"/>
      <c r="Q26" s="67">
        <f t="shared" si="5"/>
        <v>0</v>
      </c>
      <c r="R26" s="117"/>
      <c r="S26" s="117"/>
      <c r="T26" s="57">
        <f t="shared" si="6"/>
        <v>0</v>
      </c>
      <c r="U26" s="117"/>
      <c r="V26" s="117"/>
      <c r="W26" s="67">
        <f t="shared" si="7"/>
        <v>0</v>
      </c>
      <c r="X26" s="117"/>
      <c r="Y26" s="117"/>
      <c r="Z26" s="57">
        <f t="shared" si="8"/>
        <v>0</v>
      </c>
      <c r="AA26" s="117"/>
      <c r="AB26" s="117"/>
      <c r="AC26" s="67">
        <f t="shared" si="9"/>
        <v>0</v>
      </c>
      <c r="AD26" s="117"/>
      <c r="AE26" s="117"/>
      <c r="AF26" s="57">
        <f t="shared" si="10"/>
        <v>0</v>
      </c>
      <c r="AG26" s="117"/>
      <c r="AH26" s="117"/>
      <c r="AI26" s="67">
        <f t="shared" si="11"/>
        <v>0</v>
      </c>
      <c r="AJ26" s="117"/>
      <c r="AK26" s="117"/>
      <c r="AL26" s="57">
        <f t="shared" si="12"/>
        <v>0</v>
      </c>
      <c r="AM26" s="68">
        <f t="shared" si="13"/>
        <v>0</v>
      </c>
      <c r="AN26" s="59" t="e">
        <f t="shared" si="17"/>
        <v>#DIV/0!</v>
      </c>
      <c r="AO26" s="68">
        <f t="shared" si="0"/>
        <v>0</v>
      </c>
      <c r="AP26" s="59" t="e">
        <f t="shared" si="18"/>
        <v>#DIV/0!</v>
      </c>
      <c r="AQ26" s="68">
        <f t="shared" si="19"/>
        <v>0</v>
      </c>
    </row>
    <row r="27" spans="1:43" s="46" customFormat="1" x14ac:dyDescent="0.25">
      <c r="B27" s="171" t="s">
        <v>162</v>
      </c>
      <c r="C27" s="117"/>
      <c r="D27" s="117"/>
      <c r="E27" s="67">
        <f t="shared" si="1"/>
        <v>0</v>
      </c>
      <c r="F27" s="117"/>
      <c r="G27" s="117"/>
      <c r="H27" s="57">
        <f t="shared" si="2"/>
        <v>0</v>
      </c>
      <c r="I27" s="117"/>
      <c r="J27" s="117"/>
      <c r="K27" s="67">
        <f t="shared" si="3"/>
        <v>0</v>
      </c>
      <c r="L27" s="117"/>
      <c r="M27" s="117"/>
      <c r="N27" s="57">
        <f t="shared" si="4"/>
        <v>0</v>
      </c>
      <c r="O27" s="117"/>
      <c r="P27" s="117"/>
      <c r="Q27" s="67">
        <f t="shared" si="5"/>
        <v>0</v>
      </c>
      <c r="R27" s="117"/>
      <c r="S27" s="117"/>
      <c r="T27" s="57">
        <f t="shared" si="6"/>
        <v>0</v>
      </c>
      <c r="U27" s="117"/>
      <c r="V27" s="117"/>
      <c r="W27" s="67">
        <f t="shared" si="7"/>
        <v>0</v>
      </c>
      <c r="X27" s="117"/>
      <c r="Y27" s="117"/>
      <c r="Z27" s="57">
        <f t="shared" si="8"/>
        <v>0</v>
      </c>
      <c r="AA27" s="117"/>
      <c r="AB27" s="117"/>
      <c r="AC27" s="67">
        <f t="shared" si="9"/>
        <v>0</v>
      </c>
      <c r="AD27" s="117"/>
      <c r="AE27" s="117"/>
      <c r="AF27" s="57">
        <f t="shared" si="10"/>
        <v>0</v>
      </c>
      <c r="AG27" s="117"/>
      <c r="AH27" s="117"/>
      <c r="AI27" s="67">
        <f t="shared" si="11"/>
        <v>0</v>
      </c>
      <c r="AJ27" s="117"/>
      <c r="AK27" s="117"/>
      <c r="AL27" s="57">
        <f t="shared" si="12"/>
        <v>0</v>
      </c>
      <c r="AM27" s="68">
        <f t="shared" si="13"/>
        <v>0</v>
      </c>
      <c r="AN27" s="59" t="e">
        <f t="shared" si="17"/>
        <v>#DIV/0!</v>
      </c>
      <c r="AO27" s="68">
        <f t="shared" si="0"/>
        <v>0</v>
      </c>
      <c r="AP27" s="59" t="e">
        <f t="shared" si="18"/>
        <v>#DIV/0!</v>
      </c>
      <c r="AQ27" s="68">
        <f t="shared" si="19"/>
        <v>0</v>
      </c>
    </row>
    <row r="28" spans="1:43" x14ac:dyDescent="0.25">
      <c r="B28" s="171" t="s">
        <v>163</v>
      </c>
      <c r="C28" s="117"/>
      <c r="D28" s="117"/>
      <c r="E28" s="67">
        <f t="shared" si="1"/>
        <v>0</v>
      </c>
      <c r="F28" s="117"/>
      <c r="G28" s="117"/>
      <c r="H28" s="57">
        <f t="shared" si="2"/>
        <v>0</v>
      </c>
      <c r="I28" s="117"/>
      <c r="J28" s="117"/>
      <c r="K28" s="67">
        <f t="shared" si="3"/>
        <v>0</v>
      </c>
      <c r="L28" s="117"/>
      <c r="M28" s="117"/>
      <c r="N28" s="57">
        <f t="shared" si="4"/>
        <v>0</v>
      </c>
      <c r="O28" s="117"/>
      <c r="P28" s="117"/>
      <c r="Q28" s="67">
        <f t="shared" si="5"/>
        <v>0</v>
      </c>
      <c r="R28" s="117"/>
      <c r="S28" s="117"/>
      <c r="T28" s="57">
        <f t="shared" si="6"/>
        <v>0</v>
      </c>
      <c r="U28" s="117"/>
      <c r="V28" s="117"/>
      <c r="W28" s="67">
        <f t="shared" si="7"/>
        <v>0</v>
      </c>
      <c r="X28" s="117"/>
      <c r="Y28" s="117"/>
      <c r="Z28" s="57">
        <f t="shared" si="8"/>
        <v>0</v>
      </c>
      <c r="AA28" s="117"/>
      <c r="AB28" s="117"/>
      <c r="AC28" s="67">
        <f t="shared" si="9"/>
        <v>0</v>
      </c>
      <c r="AD28" s="117"/>
      <c r="AE28" s="117"/>
      <c r="AF28" s="57">
        <f t="shared" si="10"/>
        <v>0</v>
      </c>
      <c r="AG28" s="117"/>
      <c r="AH28" s="117"/>
      <c r="AI28" s="67">
        <f t="shared" si="11"/>
        <v>0</v>
      </c>
      <c r="AJ28" s="117"/>
      <c r="AK28" s="117"/>
      <c r="AL28" s="57">
        <f t="shared" si="12"/>
        <v>0</v>
      </c>
      <c r="AM28" s="68">
        <f t="shared" si="13"/>
        <v>0</v>
      </c>
      <c r="AN28" s="59" t="e">
        <f t="shared" si="17"/>
        <v>#DIV/0!</v>
      </c>
      <c r="AO28" s="68">
        <f t="shared" si="0"/>
        <v>0</v>
      </c>
      <c r="AP28" s="59" t="e">
        <f t="shared" si="18"/>
        <v>#DIV/0!</v>
      </c>
      <c r="AQ28" s="68">
        <f t="shared" si="19"/>
        <v>0</v>
      </c>
    </row>
    <row r="29" spans="1:43" s="46" customFormat="1" x14ac:dyDescent="0.25">
      <c r="B29" s="171" t="s">
        <v>164</v>
      </c>
      <c r="C29" s="117"/>
      <c r="D29" s="117"/>
      <c r="E29" s="67">
        <f t="shared" si="1"/>
        <v>0</v>
      </c>
      <c r="F29" s="117"/>
      <c r="G29" s="117"/>
      <c r="H29" s="57">
        <f t="shared" si="2"/>
        <v>0</v>
      </c>
      <c r="I29" s="117"/>
      <c r="J29" s="117"/>
      <c r="K29" s="67">
        <f t="shared" si="3"/>
        <v>0</v>
      </c>
      <c r="L29" s="117"/>
      <c r="M29" s="117"/>
      <c r="N29" s="57">
        <f t="shared" si="4"/>
        <v>0</v>
      </c>
      <c r="O29" s="117"/>
      <c r="P29" s="117"/>
      <c r="Q29" s="67">
        <f t="shared" si="5"/>
        <v>0</v>
      </c>
      <c r="R29" s="117"/>
      <c r="S29" s="117"/>
      <c r="T29" s="57">
        <f t="shared" si="6"/>
        <v>0</v>
      </c>
      <c r="U29" s="117"/>
      <c r="V29" s="117"/>
      <c r="W29" s="67">
        <f t="shared" si="7"/>
        <v>0</v>
      </c>
      <c r="X29" s="117"/>
      <c r="Y29" s="117"/>
      <c r="Z29" s="57">
        <f t="shared" si="8"/>
        <v>0</v>
      </c>
      <c r="AA29" s="117"/>
      <c r="AB29" s="117"/>
      <c r="AC29" s="67">
        <f t="shared" si="9"/>
        <v>0</v>
      </c>
      <c r="AD29" s="117"/>
      <c r="AE29" s="117"/>
      <c r="AF29" s="57">
        <f t="shared" si="10"/>
        <v>0</v>
      </c>
      <c r="AG29" s="117"/>
      <c r="AH29" s="117"/>
      <c r="AI29" s="67">
        <f t="shared" si="11"/>
        <v>0</v>
      </c>
      <c r="AJ29" s="117"/>
      <c r="AK29" s="117"/>
      <c r="AL29" s="57">
        <f t="shared" si="12"/>
        <v>0</v>
      </c>
      <c r="AM29" s="68">
        <f t="shared" si="13"/>
        <v>0</v>
      </c>
      <c r="AN29" s="59" t="e">
        <f t="shared" si="17"/>
        <v>#DIV/0!</v>
      </c>
      <c r="AO29" s="68">
        <f t="shared" si="0"/>
        <v>0</v>
      </c>
      <c r="AP29" s="59" t="e">
        <f t="shared" si="18"/>
        <v>#DIV/0!</v>
      </c>
      <c r="AQ29" s="68">
        <f t="shared" si="19"/>
        <v>0</v>
      </c>
    </row>
    <row r="30" spans="1:43" x14ac:dyDescent="0.25">
      <c r="B30" s="171" t="s">
        <v>165</v>
      </c>
      <c r="C30" s="117"/>
      <c r="D30" s="117"/>
      <c r="E30" s="67">
        <f t="shared" si="1"/>
        <v>0</v>
      </c>
      <c r="F30" s="117"/>
      <c r="G30" s="117"/>
      <c r="H30" s="57">
        <f t="shared" si="2"/>
        <v>0</v>
      </c>
      <c r="I30" s="117"/>
      <c r="J30" s="117"/>
      <c r="K30" s="67">
        <f t="shared" si="3"/>
        <v>0</v>
      </c>
      <c r="L30" s="117"/>
      <c r="M30" s="117"/>
      <c r="N30" s="57">
        <f t="shared" si="4"/>
        <v>0</v>
      </c>
      <c r="O30" s="117"/>
      <c r="P30" s="117"/>
      <c r="Q30" s="67">
        <f t="shared" si="5"/>
        <v>0</v>
      </c>
      <c r="R30" s="117"/>
      <c r="S30" s="117"/>
      <c r="T30" s="57">
        <f t="shared" si="6"/>
        <v>0</v>
      </c>
      <c r="U30" s="117"/>
      <c r="V30" s="117"/>
      <c r="W30" s="67">
        <f t="shared" si="7"/>
        <v>0</v>
      </c>
      <c r="X30" s="117"/>
      <c r="Y30" s="117"/>
      <c r="Z30" s="57">
        <f t="shared" si="8"/>
        <v>0</v>
      </c>
      <c r="AA30" s="117"/>
      <c r="AB30" s="117"/>
      <c r="AC30" s="67">
        <f t="shared" si="9"/>
        <v>0</v>
      </c>
      <c r="AD30" s="117"/>
      <c r="AE30" s="117"/>
      <c r="AF30" s="57">
        <f t="shared" si="10"/>
        <v>0</v>
      </c>
      <c r="AG30" s="117"/>
      <c r="AH30" s="117"/>
      <c r="AI30" s="67">
        <f t="shared" si="11"/>
        <v>0</v>
      </c>
      <c r="AJ30" s="117"/>
      <c r="AK30" s="117"/>
      <c r="AL30" s="57">
        <f t="shared" si="12"/>
        <v>0</v>
      </c>
      <c r="AM30" s="68">
        <f t="shared" si="13"/>
        <v>0</v>
      </c>
      <c r="AN30" s="59" t="e">
        <f t="shared" si="17"/>
        <v>#DIV/0!</v>
      </c>
      <c r="AO30" s="68">
        <f t="shared" si="0"/>
        <v>0</v>
      </c>
      <c r="AP30" s="59" t="e">
        <f t="shared" si="18"/>
        <v>#DIV/0!</v>
      </c>
      <c r="AQ30" s="68">
        <f t="shared" si="19"/>
        <v>0</v>
      </c>
    </row>
    <row r="31" spans="1:43" x14ac:dyDescent="0.25">
      <c r="B31" s="171" t="s">
        <v>166</v>
      </c>
      <c r="C31" s="117"/>
      <c r="D31" s="117"/>
      <c r="E31" s="67">
        <f t="shared" si="1"/>
        <v>0</v>
      </c>
      <c r="F31" s="117"/>
      <c r="G31" s="117"/>
      <c r="H31" s="57">
        <f t="shared" si="2"/>
        <v>0</v>
      </c>
      <c r="I31" s="117"/>
      <c r="J31" s="117"/>
      <c r="K31" s="67">
        <f t="shared" si="3"/>
        <v>0</v>
      </c>
      <c r="L31" s="117"/>
      <c r="M31" s="117"/>
      <c r="N31" s="57">
        <f t="shared" si="4"/>
        <v>0</v>
      </c>
      <c r="O31" s="117"/>
      <c r="P31" s="117"/>
      <c r="Q31" s="67">
        <f t="shared" si="5"/>
        <v>0</v>
      </c>
      <c r="R31" s="117"/>
      <c r="S31" s="117"/>
      <c r="T31" s="57">
        <f t="shared" si="6"/>
        <v>0</v>
      </c>
      <c r="U31" s="117"/>
      <c r="V31" s="117"/>
      <c r="W31" s="67">
        <f t="shared" si="7"/>
        <v>0</v>
      </c>
      <c r="X31" s="117"/>
      <c r="Y31" s="117"/>
      <c r="Z31" s="57">
        <f t="shared" si="8"/>
        <v>0</v>
      </c>
      <c r="AA31" s="117"/>
      <c r="AB31" s="117"/>
      <c r="AC31" s="67">
        <f t="shared" si="9"/>
        <v>0</v>
      </c>
      <c r="AD31" s="117"/>
      <c r="AE31" s="117"/>
      <c r="AF31" s="57">
        <f t="shared" si="10"/>
        <v>0</v>
      </c>
      <c r="AG31" s="117"/>
      <c r="AH31" s="117"/>
      <c r="AI31" s="67">
        <f t="shared" si="11"/>
        <v>0</v>
      </c>
      <c r="AJ31" s="117"/>
      <c r="AK31" s="117"/>
      <c r="AL31" s="57">
        <f t="shared" si="12"/>
        <v>0</v>
      </c>
      <c r="AM31" s="68">
        <f t="shared" si="13"/>
        <v>0</v>
      </c>
      <c r="AN31" s="59" t="e">
        <f t="shared" si="17"/>
        <v>#DIV/0!</v>
      </c>
      <c r="AO31" s="68">
        <f t="shared" si="0"/>
        <v>0</v>
      </c>
      <c r="AP31" s="59" t="e">
        <f t="shared" si="18"/>
        <v>#DIV/0!</v>
      </c>
      <c r="AQ31" s="68">
        <f t="shared" si="19"/>
        <v>0</v>
      </c>
    </row>
    <row r="32" spans="1:43" x14ac:dyDescent="0.25">
      <c r="B32" s="171" t="s">
        <v>167</v>
      </c>
      <c r="C32" s="117"/>
      <c r="D32" s="117"/>
      <c r="E32" s="67">
        <f t="shared" si="1"/>
        <v>0</v>
      </c>
      <c r="F32" s="117"/>
      <c r="G32" s="117"/>
      <c r="H32" s="57">
        <f t="shared" si="2"/>
        <v>0</v>
      </c>
      <c r="I32" s="117"/>
      <c r="J32" s="117"/>
      <c r="K32" s="67">
        <f t="shared" si="3"/>
        <v>0</v>
      </c>
      <c r="L32" s="117"/>
      <c r="M32" s="117"/>
      <c r="N32" s="57">
        <f t="shared" si="4"/>
        <v>0</v>
      </c>
      <c r="O32" s="117"/>
      <c r="P32" s="117"/>
      <c r="Q32" s="67">
        <f t="shared" si="5"/>
        <v>0</v>
      </c>
      <c r="R32" s="117"/>
      <c r="S32" s="117"/>
      <c r="T32" s="57">
        <f t="shared" si="6"/>
        <v>0</v>
      </c>
      <c r="U32" s="117"/>
      <c r="V32" s="117"/>
      <c r="W32" s="67">
        <f t="shared" si="7"/>
        <v>0</v>
      </c>
      <c r="X32" s="117"/>
      <c r="Y32" s="117"/>
      <c r="Z32" s="57">
        <f t="shared" si="8"/>
        <v>0</v>
      </c>
      <c r="AA32" s="117"/>
      <c r="AB32" s="117"/>
      <c r="AC32" s="67">
        <f t="shared" si="9"/>
        <v>0</v>
      </c>
      <c r="AD32" s="117"/>
      <c r="AE32" s="117"/>
      <c r="AF32" s="57">
        <f t="shared" si="10"/>
        <v>0</v>
      </c>
      <c r="AG32" s="117"/>
      <c r="AH32" s="117"/>
      <c r="AI32" s="67">
        <f t="shared" si="11"/>
        <v>0</v>
      </c>
      <c r="AJ32" s="117"/>
      <c r="AK32" s="117"/>
      <c r="AL32" s="57">
        <f t="shared" si="12"/>
        <v>0</v>
      </c>
      <c r="AM32" s="68">
        <f t="shared" si="13"/>
        <v>0</v>
      </c>
      <c r="AN32" s="59" t="e">
        <f t="shared" si="17"/>
        <v>#DIV/0!</v>
      </c>
      <c r="AO32" s="68">
        <f t="shared" si="0"/>
        <v>0</v>
      </c>
      <c r="AP32" s="59" t="e">
        <f t="shared" si="18"/>
        <v>#DIV/0!</v>
      </c>
      <c r="AQ32" s="68">
        <f t="shared" si="19"/>
        <v>0</v>
      </c>
    </row>
    <row r="33" spans="1:43" x14ac:dyDescent="0.25">
      <c r="B33" s="171" t="s">
        <v>168</v>
      </c>
      <c r="C33" s="117"/>
      <c r="D33" s="117"/>
      <c r="E33" s="67">
        <f t="shared" si="1"/>
        <v>0</v>
      </c>
      <c r="F33" s="117"/>
      <c r="G33" s="117"/>
      <c r="H33" s="57">
        <f t="shared" si="2"/>
        <v>0</v>
      </c>
      <c r="I33" s="117"/>
      <c r="J33" s="117"/>
      <c r="K33" s="67">
        <f t="shared" si="3"/>
        <v>0</v>
      </c>
      <c r="L33" s="117"/>
      <c r="M33" s="117"/>
      <c r="N33" s="57">
        <f t="shared" si="4"/>
        <v>0</v>
      </c>
      <c r="O33" s="117"/>
      <c r="P33" s="117"/>
      <c r="Q33" s="67">
        <f t="shared" si="5"/>
        <v>0</v>
      </c>
      <c r="R33" s="117"/>
      <c r="S33" s="117"/>
      <c r="T33" s="57">
        <f t="shared" si="6"/>
        <v>0</v>
      </c>
      <c r="U33" s="117"/>
      <c r="V33" s="117"/>
      <c r="W33" s="67">
        <f t="shared" si="7"/>
        <v>0</v>
      </c>
      <c r="X33" s="117"/>
      <c r="Y33" s="117"/>
      <c r="Z33" s="57">
        <f t="shared" si="8"/>
        <v>0</v>
      </c>
      <c r="AA33" s="117"/>
      <c r="AB33" s="117"/>
      <c r="AC33" s="67">
        <f t="shared" si="9"/>
        <v>0</v>
      </c>
      <c r="AD33" s="117"/>
      <c r="AE33" s="117"/>
      <c r="AF33" s="57">
        <f t="shared" si="10"/>
        <v>0</v>
      </c>
      <c r="AG33" s="117"/>
      <c r="AH33" s="117"/>
      <c r="AI33" s="67">
        <f t="shared" si="11"/>
        <v>0</v>
      </c>
      <c r="AJ33" s="117"/>
      <c r="AK33" s="117"/>
      <c r="AL33" s="57">
        <f t="shared" si="12"/>
        <v>0</v>
      </c>
      <c r="AM33" s="68">
        <f t="shared" si="13"/>
        <v>0</v>
      </c>
      <c r="AN33" s="59" t="e">
        <f t="shared" si="17"/>
        <v>#DIV/0!</v>
      </c>
      <c r="AO33" s="68">
        <f t="shared" si="0"/>
        <v>0</v>
      </c>
      <c r="AP33" s="59" t="e">
        <f t="shared" si="18"/>
        <v>#DIV/0!</v>
      </c>
      <c r="AQ33" s="68">
        <f t="shared" si="19"/>
        <v>0</v>
      </c>
    </row>
    <row r="34" spans="1:43" x14ac:dyDescent="0.25">
      <c r="B34" s="171" t="s">
        <v>169</v>
      </c>
      <c r="C34" s="117"/>
      <c r="D34" s="117"/>
      <c r="E34" s="67">
        <f t="shared" si="1"/>
        <v>0</v>
      </c>
      <c r="F34" s="117"/>
      <c r="G34" s="117"/>
      <c r="H34" s="57">
        <f t="shared" si="2"/>
        <v>0</v>
      </c>
      <c r="I34" s="117"/>
      <c r="J34" s="117"/>
      <c r="K34" s="67">
        <f t="shared" si="3"/>
        <v>0</v>
      </c>
      <c r="L34" s="117"/>
      <c r="M34" s="117"/>
      <c r="N34" s="57">
        <f t="shared" si="4"/>
        <v>0</v>
      </c>
      <c r="O34" s="117"/>
      <c r="P34" s="117"/>
      <c r="Q34" s="67">
        <f t="shared" si="5"/>
        <v>0</v>
      </c>
      <c r="R34" s="117"/>
      <c r="S34" s="117"/>
      <c r="T34" s="57">
        <f t="shared" si="6"/>
        <v>0</v>
      </c>
      <c r="U34" s="117"/>
      <c r="V34" s="117"/>
      <c r="W34" s="67">
        <f t="shared" si="7"/>
        <v>0</v>
      </c>
      <c r="X34" s="117"/>
      <c r="Y34" s="117"/>
      <c r="Z34" s="57">
        <f t="shared" si="8"/>
        <v>0</v>
      </c>
      <c r="AA34" s="117"/>
      <c r="AB34" s="117"/>
      <c r="AC34" s="67">
        <f t="shared" si="9"/>
        <v>0</v>
      </c>
      <c r="AD34" s="117"/>
      <c r="AE34" s="117"/>
      <c r="AF34" s="57">
        <f t="shared" si="10"/>
        <v>0</v>
      </c>
      <c r="AG34" s="117"/>
      <c r="AH34" s="117"/>
      <c r="AI34" s="67">
        <f t="shared" si="11"/>
        <v>0</v>
      </c>
      <c r="AJ34" s="117"/>
      <c r="AK34" s="117"/>
      <c r="AL34" s="57">
        <f t="shared" si="12"/>
        <v>0</v>
      </c>
      <c r="AM34" s="68">
        <f t="shared" si="13"/>
        <v>0</v>
      </c>
      <c r="AN34" s="59" t="e">
        <f t="shared" si="17"/>
        <v>#DIV/0!</v>
      </c>
      <c r="AO34" s="68">
        <f t="shared" si="0"/>
        <v>0</v>
      </c>
      <c r="AP34" s="59" t="e">
        <f t="shared" si="18"/>
        <v>#DIV/0!</v>
      </c>
      <c r="AQ34" s="68">
        <f t="shared" si="19"/>
        <v>0</v>
      </c>
    </row>
    <row r="35" spans="1:43" x14ac:dyDescent="0.25">
      <c r="B35" s="171" t="s">
        <v>170</v>
      </c>
      <c r="C35" s="117"/>
      <c r="D35" s="117"/>
      <c r="E35" s="67">
        <f t="shared" si="1"/>
        <v>0</v>
      </c>
      <c r="F35" s="117"/>
      <c r="G35" s="117"/>
      <c r="H35" s="57">
        <f t="shared" si="2"/>
        <v>0</v>
      </c>
      <c r="I35" s="117"/>
      <c r="J35" s="117"/>
      <c r="K35" s="67">
        <f t="shared" si="3"/>
        <v>0</v>
      </c>
      <c r="L35" s="117"/>
      <c r="M35" s="117"/>
      <c r="N35" s="57">
        <f t="shared" si="4"/>
        <v>0</v>
      </c>
      <c r="O35" s="117"/>
      <c r="P35" s="117"/>
      <c r="Q35" s="67">
        <f t="shared" si="5"/>
        <v>0</v>
      </c>
      <c r="R35" s="117"/>
      <c r="S35" s="117"/>
      <c r="T35" s="57">
        <f t="shared" si="6"/>
        <v>0</v>
      </c>
      <c r="U35" s="117"/>
      <c r="V35" s="117"/>
      <c r="W35" s="67">
        <f t="shared" si="7"/>
        <v>0</v>
      </c>
      <c r="X35" s="117"/>
      <c r="Y35" s="117"/>
      <c r="Z35" s="57">
        <f t="shared" si="8"/>
        <v>0</v>
      </c>
      <c r="AA35" s="117"/>
      <c r="AB35" s="117"/>
      <c r="AC35" s="67">
        <f t="shared" si="9"/>
        <v>0</v>
      </c>
      <c r="AD35" s="117"/>
      <c r="AE35" s="117"/>
      <c r="AF35" s="57">
        <f t="shared" si="10"/>
        <v>0</v>
      </c>
      <c r="AG35" s="117"/>
      <c r="AH35" s="117"/>
      <c r="AI35" s="67">
        <f t="shared" si="11"/>
        <v>0</v>
      </c>
      <c r="AJ35" s="117"/>
      <c r="AK35" s="117"/>
      <c r="AL35" s="57">
        <f t="shared" si="12"/>
        <v>0</v>
      </c>
      <c r="AM35" s="68">
        <f t="shared" si="13"/>
        <v>0</v>
      </c>
      <c r="AN35" s="59" t="e">
        <f t="shared" si="17"/>
        <v>#DIV/0!</v>
      </c>
      <c r="AO35" s="68">
        <f t="shared" si="0"/>
        <v>0</v>
      </c>
      <c r="AP35" s="59" t="e">
        <f t="shared" si="18"/>
        <v>#DIV/0!</v>
      </c>
      <c r="AQ35" s="68">
        <f t="shared" si="19"/>
        <v>0</v>
      </c>
    </row>
    <row r="36" spans="1:43" x14ac:dyDescent="0.25">
      <c r="B36" s="171" t="s">
        <v>171</v>
      </c>
      <c r="C36" s="117"/>
      <c r="D36" s="117"/>
      <c r="E36" s="67">
        <f t="shared" si="1"/>
        <v>0</v>
      </c>
      <c r="F36" s="117"/>
      <c r="G36" s="117"/>
      <c r="H36" s="57">
        <f t="shared" si="2"/>
        <v>0</v>
      </c>
      <c r="I36" s="117"/>
      <c r="J36" s="117"/>
      <c r="K36" s="67">
        <f t="shared" si="3"/>
        <v>0</v>
      </c>
      <c r="L36" s="117"/>
      <c r="M36" s="117"/>
      <c r="N36" s="57">
        <f t="shared" si="4"/>
        <v>0</v>
      </c>
      <c r="O36" s="117"/>
      <c r="P36" s="117"/>
      <c r="Q36" s="67">
        <f t="shared" si="5"/>
        <v>0</v>
      </c>
      <c r="R36" s="117"/>
      <c r="S36" s="117"/>
      <c r="T36" s="57">
        <f t="shared" si="6"/>
        <v>0</v>
      </c>
      <c r="U36" s="117"/>
      <c r="V36" s="117"/>
      <c r="W36" s="67">
        <f t="shared" si="7"/>
        <v>0</v>
      </c>
      <c r="X36" s="117"/>
      <c r="Y36" s="117"/>
      <c r="Z36" s="57">
        <f t="shared" si="8"/>
        <v>0</v>
      </c>
      <c r="AA36" s="117"/>
      <c r="AB36" s="117"/>
      <c r="AC36" s="67">
        <f t="shared" si="9"/>
        <v>0</v>
      </c>
      <c r="AD36" s="117"/>
      <c r="AE36" s="117"/>
      <c r="AF36" s="57">
        <f t="shared" si="10"/>
        <v>0</v>
      </c>
      <c r="AG36" s="117"/>
      <c r="AH36" s="117"/>
      <c r="AI36" s="67">
        <f t="shared" si="11"/>
        <v>0</v>
      </c>
      <c r="AJ36" s="117"/>
      <c r="AK36" s="117"/>
      <c r="AL36" s="57">
        <f t="shared" si="12"/>
        <v>0</v>
      </c>
      <c r="AM36" s="68">
        <f t="shared" si="13"/>
        <v>0</v>
      </c>
      <c r="AN36" s="59" t="e">
        <f t="shared" si="17"/>
        <v>#DIV/0!</v>
      </c>
      <c r="AO36" s="68">
        <f t="shared" si="0"/>
        <v>0</v>
      </c>
      <c r="AP36" s="59" t="e">
        <f t="shared" si="18"/>
        <v>#DIV/0!</v>
      </c>
      <c r="AQ36" s="68">
        <f t="shared" si="19"/>
        <v>0</v>
      </c>
    </row>
    <row r="37" spans="1:43" x14ac:dyDescent="0.25">
      <c r="B37" s="171" t="s">
        <v>172</v>
      </c>
      <c r="C37" s="117"/>
      <c r="D37" s="117"/>
      <c r="E37" s="67">
        <f t="shared" si="1"/>
        <v>0</v>
      </c>
      <c r="F37" s="117"/>
      <c r="G37" s="117"/>
      <c r="H37" s="57">
        <f t="shared" si="2"/>
        <v>0</v>
      </c>
      <c r="I37" s="117"/>
      <c r="J37" s="117"/>
      <c r="K37" s="67">
        <f t="shared" si="3"/>
        <v>0</v>
      </c>
      <c r="L37" s="117"/>
      <c r="M37" s="117"/>
      <c r="N37" s="57">
        <f t="shared" si="4"/>
        <v>0</v>
      </c>
      <c r="O37" s="117"/>
      <c r="P37" s="117"/>
      <c r="Q37" s="67">
        <f t="shared" si="5"/>
        <v>0</v>
      </c>
      <c r="R37" s="117"/>
      <c r="S37" s="117"/>
      <c r="T37" s="57">
        <f t="shared" si="6"/>
        <v>0</v>
      </c>
      <c r="U37" s="117"/>
      <c r="V37" s="117"/>
      <c r="W37" s="67">
        <f t="shared" si="7"/>
        <v>0</v>
      </c>
      <c r="X37" s="117"/>
      <c r="Y37" s="117"/>
      <c r="Z37" s="57">
        <f t="shared" si="8"/>
        <v>0</v>
      </c>
      <c r="AA37" s="117"/>
      <c r="AB37" s="117"/>
      <c r="AC37" s="67">
        <f t="shared" si="9"/>
        <v>0</v>
      </c>
      <c r="AD37" s="117"/>
      <c r="AE37" s="117"/>
      <c r="AF37" s="57">
        <f t="shared" si="10"/>
        <v>0</v>
      </c>
      <c r="AG37" s="117"/>
      <c r="AH37" s="117"/>
      <c r="AI37" s="67">
        <f t="shared" si="11"/>
        <v>0</v>
      </c>
      <c r="AJ37" s="117"/>
      <c r="AK37" s="117"/>
      <c r="AL37" s="57">
        <f t="shared" si="12"/>
        <v>0</v>
      </c>
      <c r="AM37" s="68">
        <f t="shared" si="13"/>
        <v>0</v>
      </c>
      <c r="AN37" s="59" t="e">
        <f t="shared" si="17"/>
        <v>#DIV/0!</v>
      </c>
      <c r="AO37" s="68">
        <f t="shared" si="0"/>
        <v>0</v>
      </c>
      <c r="AP37" s="59" t="e">
        <f t="shared" si="18"/>
        <v>#DIV/0!</v>
      </c>
      <c r="AQ37" s="68">
        <f t="shared" si="19"/>
        <v>0</v>
      </c>
    </row>
    <row r="38" spans="1:43" x14ac:dyDescent="0.25">
      <c r="B38" s="171" t="s">
        <v>173</v>
      </c>
      <c r="C38" s="117"/>
      <c r="D38" s="117"/>
      <c r="E38" s="67">
        <f t="shared" si="1"/>
        <v>0</v>
      </c>
      <c r="F38" s="117"/>
      <c r="G38" s="117"/>
      <c r="H38" s="57">
        <f t="shared" si="2"/>
        <v>0</v>
      </c>
      <c r="I38" s="117"/>
      <c r="J38" s="117"/>
      <c r="K38" s="67">
        <f t="shared" si="3"/>
        <v>0</v>
      </c>
      <c r="L38" s="117"/>
      <c r="M38" s="117"/>
      <c r="N38" s="57">
        <f t="shared" si="4"/>
        <v>0</v>
      </c>
      <c r="O38" s="117"/>
      <c r="P38" s="117"/>
      <c r="Q38" s="67">
        <f t="shared" si="5"/>
        <v>0</v>
      </c>
      <c r="R38" s="117"/>
      <c r="S38" s="117"/>
      <c r="T38" s="57">
        <f t="shared" si="6"/>
        <v>0</v>
      </c>
      <c r="U38" s="117"/>
      <c r="V38" s="117"/>
      <c r="W38" s="67">
        <f t="shared" si="7"/>
        <v>0</v>
      </c>
      <c r="X38" s="117"/>
      <c r="Y38" s="117"/>
      <c r="Z38" s="57">
        <f t="shared" si="8"/>
        <v>0</v>
      </c>
      <c r="AA38" s="117"/>
      <c r="AB38" s="117"/>
      <c r="AC38" s="67">
        <f t="shared" si="9"/>
        <v>0</v>
      </c>
      <c r="AD38" s="117"/>
      <c r="AE38" s="117"/>
      <c r="AF38" s="57">
        <f t="shared" si="10"/>
        <v>0</v>
      </c>
      <c r="AG38" s="117"/>
      <c r="AH38" s="117"/>
      <c r="AI38" s="67">
        <f t="shared" si="11"/>
        <v>0</v>
      </c>
      <c r="AJ38" s="117"/>
      <c r="AK38" s="117"/>
      <c r="AL38" s="57">
        <f t="shared" si="12"/>
        <v>0</v>
      </c>
      <c r="AM38" s="68">
        <f t="shared" si="13"/>
        <v>0</v>
      </c>
      <c r="AN38" s="59" t="e">
        <f t="shared" si="17"/>
        <v>#DIV/0!</v>
      </c>
      <c r="AO38" s="68">
        <f t="shared" si="0"/>
        <v>0</v>
      </c>
      <c r="AP38" s="59" t="e">
        <f t="shared" si="18"/>
        <v>#DIV/0!</v>
      </c>
      <c r="AQ38" s="68">
        <f t="shared" si="19"/>
        <v>0</v>
      </c>
    </row>
    <row r="39" spans="1:43" x14ac:dyDescent="0.25">
      <c r="B39" s="171" t="s">
        <v>174</v>
      </c>
      <c r="C39" s="117"/>
      <c r="D39" s="117"/>
      <c r="E39" s="67">
        <f t="shared" si="1"/>
        <v>0</v>
      </c>
      <c r="F39" s="117"/>
      <c r="G39" s="117"/>
      <c r="H39" s="57">
        <f t="shared" si="2"/>
        <v>0</v>
      </c>
      <c r="I39" s="117"/>
      <c r="J39" s="117"/>
      <c r="K39" s="67">
        <f t="shared" si="3"/>
        <v>0</v>
      </c>
      <c r="L39" s="117"/>
      <c r="M39" s="117"/>
      <c r="N39" s="57">
        <f t="shared" si="4"/>
        <v>0</v>
      </c>
      <c r="O39" s="117"/>
      <c r="P39" s="117"/>
      <c r="Q39" s="67">
        <f t="shared" si="5"/>
        <v>0</v>
      </c>
      <c r="R39" s="117"/>
      <c r="S39" s="117"/>
      <c r="T39" s="57">
        <f t="shared" si="6"/>
        <v>0</v>
      </c>
      <c r="U39" s="117"/>
      <c r="V39" s="117"/>
      <c r="W39" s="67">
        <f t="shared" si="7"/>
        <v>0</v>
      </c>
      <c r="X39" s="117"/>
      <c r="Y39" s="117"/>
      <c r="Z39" s="57">
        <f t="shared" si="8"/>
        <v>0</v>
      </c>
      <c r="AA39" s="117"/>
      <c r="AB39" s="117"/>
      <c r="AC39" s="67">
        <f t="shared" si="9"/>
        <v>0</v>
      </c>
      <c r="AD39" s="117"/>
      <c r="AE39" s="117"/>
      <c r="AF39" s="57">
        <f t="shared" si="10"/>
        <v>0</v>
      </c>
      <c r="AG39" s="117"/>
      <c r="AH39" s="117"/>
      <c r="AI39" s="67">
        <f t="shared" si="11"/>
        <v>0</v>
      </c>
      <c r="AJ39" s="117"/>
      <c r="AK39" s="117"/>
      <c r="AL39" s="57">
        <f t="shared" si="12"/>
        <v>0</v>
      </c>
      <c r="AM39" s="68">
        <f t="shared" si="13"/>
        <v>0</v>
      </c>
      <c r="AN39" s="59" t="e">
        <f t="shared" si="17"/>
        <v>#DIV/0!</v>
      </c>
      <c r="AO39" s="68">
        <f t="shared" si="0"/>
        <v>0</v>
      </c>
      <c r="AP39" s="59" t="e">
        <f t="shared" si="18"/>
        <v>#DIV/0!</v>
      </c>
      <c r="AQ39" s="68">
        <f t="shared" si="19"/>
        <v>0</v>
      </c>
    </row>
    <row r="40" spans="1:43" x14ac:dyDescent="0.25">
      <c r="B40" s="171" t="s">
        <v>175</v>
      </c>
      <c r="C40" s="117"/>
      <c r="D40" s="117"/>
      <c r="E40" s="67">
        <f t="shared" si="1"/>
        <v>0</v>
      </c>
      <c r="F40" s="117"/>
      <c r="G40" s="117"/>
      <c r="H40" s="57">
        <f t="shared" si="2"/>
        <v>0</v>
      </c>
      <c r="I40" s="117"/>
      <c r="J40" s="117"/>
      <c r="K40" s="67">
        <f t="shared" si="3"/>
        <v>0</v>
      </c>
      <c r="L40" s="117"/>
      <c r="M40" s="117"/>
      <c r="N40" s="57">
        <f t="shared" si="4"/>
        <v>0</v>
      </c>
      <c r="O40" s="117"/>
      <c r="P40" s="117"/>
      <c r="Q40" s="67">
        <f t="shared" si="5"/>
        <v>0</v>
      </c>
      <c r="R40" s="117"/>
      <c r="S40" s="117"/>
      <c r="T40" s="57">
        <f t="shared" si="6"/>
        <v>0</v>
      </c>
      <c r="U40" s="117"/>
      <c r="V40" s="117"/>
      <c r="W40" s="67">
        <f t="shared" si="7"/>
        <v>0</v>
      </c>
      <c r="X40" s="117"/>
      <c r="Y40" s="117"/>
      <c r="Z40" s="57">
        <f t="shared" si="8"/>
        <v>0</v>
      </c>
      <c r="AA40" s="117"/>
      <c r="AB40" s="117"/>
      <c r="AC40" s="67">
        <f t="shared" si="9"/>
        <v>0</v>
      </c>
      <c r="AD40" s="117"/>
      <c r="AE40" s="117"/>
      <c r="AF40" s="57">
        <f t="shared" si="10"/>
        <v>0</v>
      </c>
      <c r="AG40" s="117"/>
      <c r="AH40" s="117"/>
      <c r="AI40" s="67">
        <f t="shared" si="11"/>
        <v>0</v>
      </c>
      <c r="AJ40" s="117"/>
      <c r="AK40" s="117"/>
      <c r="AL40" s="57">
        <f t="shared" si="12"/>
        <v>0</v>
      </c>
      <c r="AM40" s="68">
        <f t="shared" si="13"/>
        <v>0</v>
      </c>
      <c r="AN40" s="59" t="e">
        <f t="shared" si="17"/>
        <v>#DIV/0!</v>
      </c>
      <c r="AO40" s="68">
        <f t="shared" si="0"/>
        <v>0</v>
      </c>
      <c r="AP40" s="59" t="e">
        <f t="shared" si="18"/>
        <v>#DIV/0!</v>
      </c>
      <c r="AQ40" s="68">
        <f t="shared" si="19"/>
        <v>0</v>
      </c>
    </row>
    <row r="41" spans="1:43" x14ac:dyDescent="0.25">
      <c r="B41" s="171" t="s">
        <v>176</v>
      </c>
      <c r="C41" s="117"/>
      <c r="D41" s="117"/>
      <c r="E41" s="67">
        <f t="shared" si="1"/>
        <v>0</v>
      </c>
      <c r="F41" s="117"/>
      <c r="G41" s="117"/>
      <c r="H41" s="57">
        <f t="shared" si="2"/>
        <v>0</v>
      </c>
      <c r="I41" s="117"/>
      <c r="J41" s="117"/>
      <c r="K41" s="67">
        <f t="shared" si="3"/>
        <v>0</v>
      </c>
      <c r="L41" s="117"/>
      <c r="M41" s="117"/>
      <c r="N41" s="57">
        <f t="shared" si="4"/>
        <v>0</v>
      </c>
      <c r="O41" s="117"/>
      <c r="P41" s="117"/>
      <c r="Q41" s="67">
        <f t="shared" si="5"/>
        <v>0</v>
      </c>
      <c r="R41" s="117"/>
      <c r="S41" s="117"/>
      <c r="T41" s="57">
        <f t="shared" si="6"/>
        <v>0</v>
      </c>
      <c r="U41" s="117"/>
      <c r="V41" s="117"/>
      <c r="W41" s="67">
        <f t="shared" si="7"/>
        <v>0</v>
      </c>
      <c r="X41" s="117"/>
      <c r="Y41" s="117"/>
      <c r="Z41" s="57">
        <f t="shared" si="8"/>
        <v>0</v>
      </c>
      <c r="AA41" s="117"/>
      <c r="AB41" s="117"/>
      <c r="AC41" s="67">
        <f t="shared" si="9"/>
        <v>0</v>
      </c>
      <c r="AD41" s="117"/>
      <c r="AE41" s="117"/>
      <c r="AF41" s="57">
        <f t="shared" si="10"/>
        <v>0</v>
      </c>
      <c r="AG41" s="117"/>
      <c r="AH41" s="117"/>
      <c r="AI41" s="67">
        <f t="shared" si="11"/>
        <v>0</v>
      </c>
      <c r="AJ41" s="117"/>
      <c r="AK41" s="117"/>
      <c r="AL41" s="57">
        <f t="shared" si="12"/>
        <v>0</v>
      </c>
      <c r="AM41" s="68">
        <f t="shared" si="13"/>
        <v>0</v>
      </c>
      <c r="AN41" s="59" t="e">
        <f t="shared" si="17"/>
        <v>#DIV/0!</v>
      </c>
      <c r="AO41" s="68">
        <f t="shared" si="0"/>
        <v>0</v>
      </c>
      <c r="AP41" s="59" t="e">
        <f t="shared" si="18"/>
        <v>#DIV/0!</v>
      </c>
      <c r="AQ41" s="68">
        <f t="shared" si="19"/>
        <v>0</v>
      </c>
    </row>
    <row r="42" spans="1:43" x14ac:dyDescent="0.25">
      <c r="B42" s="171" t="s">
        <v>177</v>
      </c>
      <c r="C42" s="117"/>
      <c r="D42" s="117"/>
      <c r="E42" s="67">
        <f t="shared" si="1"/>
        <v>0</v>
      </c>
      <c r="F42" s="117"/>
      <c r="G42" s="117"/>
      <c r="H42" s="57">
        <f t="shared" si="2"/>
        <v>0</v>
      </c>
      <c r="I42" s="117"/>
      <c r="J42" s="117"/>
      <c r="K42" s="67">
        <f t="shared" si="3"/>
        <v>0</v>
      </c>
      <c r="L42" s="117"/>
      <c r="M42" s="117"/>
      <c r="N42" s="57">
        <f t="shared" si="4"/>
        <v>0</v>
      </c>
      <c r="O42" s="117"/>
      <c r="P42" s="117"/>
      <c r="Q42" s="67">
        <f t="shared" si="5"/>
        <v>0</v>
      </c>
      <c r="R42" s="117"/>
      <c r="S42" s="117"/>
      <c r="T42" s="57">
        <f t="shared" si="6"/>
        <v>0</v>
      </c>
      <c r="U42" s="117"/>
      <c r="V42" s="117"/>
      <c r="W42" s="67">
        <f t="shared" si="7"/>
        <v>0</v>
      </c>
      <c r="X42" s="117"/>
      <c r="Y42" s="117"/>
      <c r="Z42" s="57">
        <f t="shared" si="8"/>
        <v>0</v>
      </c>
      <c r="AA42" s="117"/>
      <c r="AB42" s="117"/>
      <c r="AC42" s="67">
        <f t="shared" si="9"/>
        <v>0</v>
      </c>
      <c r="AD42" s="117"/>
      <c r="AE42" s="117"/>
      <c r="AF42" s="57">
        <f t="shared" si="10"/>
        <v>0</v>
      </c>
      <c r="AG42" s="117"/>
      <c r="AH42" s="117"/>
      <c r="AI42" s="67">
        <f t="shared" si="11"/>
        <v>0</v>
      </c>
      <c r="AJ42" s="117"/>
      <c r="AK42" s="117"/>
      <c r="AL42" s="57">
        <f t="shared" si="12"/>
        <v>0</v>
      </c>
      <c r="AM42" s="68">
        <f t="shared" si="13"/>
        <v>0</v>
      </c>
      <c r="AN42" s="59" t="e">
        <f t="shared" si="17"/>
        <v>#DIV/0!</v>
      </c>
      <c r="AO42" s="68">
        <f t="shared" si="0"/>
        <v>0</v>
      </c>
      <c r="AP42" s="59" t="e">
        <f t="shared" si="18"/>
        <v>#DIV/0!</v>
      </c>
      <c r="AQ42" s="68">
        <f t="shared" si="19"/>
        <v>0</v>
      </c>
    </row>
    <row r="43" spans="1:43" x14ac:dyDescent="0.25">
      <c r="B43" s="171" t="s">
        <v>178</v>
      </c>
      <c r="C43" s="117"/>
      <c r="D43" s="117"/>
      <c r="E43" s="67">
        <f t="shared" si="1"/>
        <v>0</v>
      </c>
      <c r="F43" s="117"/>
      <c r="G43" s="117"/>
      <c r="H43" s="57">
        <f t="shared" si="2"/>
        <v>0</v>
      </c>
      <c r="I43" s="117"/>
      <c r="J43" s="117"/>
      <c r="K43" s="67">
        <f t="shared" si="3"/>
        <v>0</v>
      </c>
      <c r="L43" s="117"/>
      <c r="M43" s="117"/>
      <c r="N43" s="57">
        <f t="shared" si="4"/>
        <v>0</v>
      </c>
      <c r="O43" s="117"/>
      <c r="P43" s="117"/>
      <c r="Q43" s="67">
        <f t="shared" si="5"/>
        <v>0</v>
      </c>
      <c r="R43" s="117"/>
      <c r="S43" s="117"/>
      <c r="T43" s="57">
        <f t="shared" si="6"/>
        <v>0</v>
      </c>
      <c r="U43" s="117"/>
      <c r="V43" s="117"/>
      <c r="W43" s="67">
        <f t="shared" si="7"/>
        <v>0</v>
      </c>
      <c r="X43" s="117"/>
      <c r="Y43" s="117"/>
      <c r="Z43" s="57">
        <f t="shared" si="8"/>
        <v>0</v>
      </c>
      <c r="AA43" s="117"/>
      <c r="AB43" s="117"/>
      <c r="AC43" s="67">
        <f t="shared" si="9"/>
        <v>0</v>
      </c>
      <c r="AD43" s="117"/>
      <c r="AE43" s="117"/>
      <c r="AF43" s="57">
        <f t="shared" si="10"/>
        <v>0</v>
      </c>
      <c r="AG43" s="117"/>
      <c r="AH43" s="117"/>
      <c r="AI43" s="67">
        <f t="shared" si="11"/>
        <v>0</v>
      </c>
      <c r="AJ43" s="117"/>
      <c r="AK43" s="117"/>
      <c r="AL43" s="57">
        <f t="shared" si="12"/>
        <v>0</v>
      </c>
      <c r="AM43" s="68">
        <f t="shared" si="13"/>
        <v>0</v>
      </c>
      <c r="AN43" s="59" t="e">
        <f t="shared" si="17"/>
        <v>#DIV/0!</v>
      </c>
      <c r="AO43" s="68">
        <f t="shared" si="0"/>
        <v>0</v>
      </c>
      <c r="AP43" s="59" t="e">
        <f t="shared" si="18"/>
        <v>#DIV/0!</v>
      </c>
      <c r="AQ43" s="68">
        <f t="shared" si="19"/>
        <v>0</v>
      </c>
    </row>
    <row r="44" spans="1:43" x14ac:dyDescent="0.25">
      <c r="B44" s="171" t="s">
        <v>179</v>
      </c>
      <c r="C44" s="117"/>
      <c r="D44" s="117"/>
      <c r="E44" s="67">
        <f t="shared" si="1"/>
        <v>0</v>
      </c>
      <c r="F44" s="117"/>
      <c r="G44" s="117"/>
      <c r="H44" s="57">
        <f t="shared" si="2"/>
        <v>0</v>
      </c>
      <c r="I44" s="117"/>
      <c r="J44" s="117"/>
      <c r="K44" s="67">
        <f t="shared" si="3"/>
        <v>0</v>
      </c>
      <c r="L44" s="117"/>
      <c r="M44" s="117"/>
      <c r="N44" s="57">
        <f t="shared" si="4"/>
        <v>0</v>
      </c>
      <c r="O44" s="117"/>
      <c r="P44" s="117"/>
      <c r="Q44" s="67">
        <f t="shared" si="5"/>
        <v>0</v>
      </c>
      <c r="R44" s="117"/>
      <c r="S44" s="117"/>
      <c r="T44" s="57">
        <f t="shared" si="6"/>
        <v>0</v>
      </c>
      <c r="U44" s="117"/>
      <c r="V44" s="117"/>
      <c r="W44" s="67">
        <f t="shared" si="7"/>
        <v>0</v>
      </c>
      <c r="X44" s="117"/>
      <c r="Y44" s="117"/>
      <c r="Z44" s="57">
        <f t="shared" si="8"/>
        <v>0</v>
      </c>
      <c r="AA44" s="117"/>
      <c r="AB44" s="117"/>
      <c r="AC44" s="67">
        <f t="shared" si="9"/>
        <v>0</v>
      </c>
      <c r="AD44" s="117"/>
      <c r="AE44" s="117"/>
      <c r="AF44" s="57">
        <f t="shared" si="10"/>
        <v>0</v>
      </c>
      <c r="AG44" s="117"/>
      <c r="AH44" s="117"/>
      <c r="AI44" s="67">
        <f t="shared" si="11"/>
        <v>0</v>
      </c>
      <c r="AJ44" s="117"/>
      <c r="AK44" s="117"/>
      <c r="AL44" s="57">
        <f t="shared" si="12"/>
        <v>0</v>
      </c>
      <c r="AM44" s="68">
        <f t="shared" si="13"/>
        <v>0</v>
      </c>
      <c r="AN44" s="59" t="e">
        <f t="shared" si="17"/>
        <v>#DIV/0!</v>
      </c>
      <c r="AO44" s="68">
        <f t="shared" si="0"/>
        <v>0</v>
      </c>
      <c r="AP44" s="59" t="e">
        <f t="shared" si="18"/>
        <v>#DIV/0!</v>
      </c>
      <c r="AQ44" s="68">
        <f t="shared" si="19"/>
        <v>0</v>
      </c>
    </row>
    <row r="45" spans="1:43" x14ac:dyDescent="0.25">
      <c r="B45" s="171" t="s">
        <v>180</v>
      </c>
      <c r="C45" s="117"/>
      <c r="D45" s="117"/>
      <c r="E45" s="67">
        <f t="shared" si="1"/>
        <v>0</v>
      </c>
      <c r="F45" s="117"/>
      <c r="G45" s="117"/>
      <c r="H45" s="57">
        <f t="shared" si="2"/>
        <v>0</v>
      </c>
      <c r="I45" s="117"/>
      <c r="J45" s="117"/>
      <c r="K45" s="67">
        <f t="shared" si="3"/>
        <v>0</v>
      </c>
      <c r="L45" s="117"/>
      <c r="M45" s="117"/>
      <c r="N45" s="57">
        <f t="shared" si="4"/>
        <v>0</v>
      </c>
      <c r="O45" s="117"/>
      <c r="P45" s="117"/>
      <c r="Q45" s="67">
        <f t="shared" si="5"/>
        <v>0</v>
      </c>
      <c r="R45" s="117"/>
      <c r="S45" s="117"/>
      <c r="T45" s="57">
        <f t="shared" si="6"/>
        <v>0</v>
      </c>
      <c r="U45" s="117"/>
      <c r="V45" s="117"/>
      <c r="W45" s="67">
        <f t="shared" si="7"/>
        <v>0</v>
      </c>
      <c r="X45" s="117"/>
      <c r="Y45" s="117"/>
      <c r="Z45" s="57">
        <f t="shared" si="8"/>
        <v>0</v>
      </c>
      <c r="AA45" s="117"/>
      <c r="AB45" s="117"/>
      <c r="AC45" s="67">
        <f t="shared" si="9"/>
        <v>0</v>
      </c>
      <c r="AD45" s="117"/>
      <c r="AE45" s="117"/>
      <c r="AF45" s="57">
        <f t="shared" si="10"/>
        <v>0</v>
      </c>
      <c r="AG45" s="117"/>
      <c r="AH45" s="117"/>
      <c r="AI45" s="67">
        <f t="shared" si="11"/>
        <v>0</v>
      </c>
      <c r="AJ45" s="117"/>
      <c r="AK45" s="117"/>
      <c r="AL45" s="57">
        <f t="shared" si="12"/>
        <v>0</v>
      </c>
      <c r="AM45" s="68">
        <f t="shared" si="13"/>
        <v>0</v>
      </c>
      <c r="AN45" s="59" t="e">
        <f t="shared" si="17"/>
        <v>#DIV/0!</v>
      </c>
      <c r="AO45" s="68">
        <f t="shared" si="0"/>
        <v>0</v>
      </c>
      <c r="AP45" s="59" t="e">
        <f t="shared" si="18"/>
        <v>#DIV/0!</v>
      </c>
      <c r="AQ45" s="68">
        <f t="shared" si="19"/>
        <v>0</v>
      </c>
    </row>
    <row r="46" spans="1:43" x14ac:dyDescent="0.25">
      <c r="B46" s="171" t="s">
        <v>181</v>
      </c>
      <c r="C46" s="117"/>
      <c r="D46" s="117"/>
      <c r="E46" s="67">
        <f t="shared" si="1"/>
        <v>0</v>
      </c>
      <c r="F46" s="117"/>
      <c r="G46" s="117"/>
      <c r="H46" s="57">
        <f t="shared" si="2"/>
        <v>0</v>
      </c>
      <c r="I46" s="117"/>
      <c r="J46" s="117"/>
      <c r="K46" s="67">
        <f t="shared" si="3"/>
        <v>0</v>
      </c>
      <c r="L46" s="117"/>
      <c r="M46" s="117"/>
      <c r="N46" s="57">
        <f t="shared" si="4"/>
        <v>0</v>
      </c>
      <c r="O46" s="117"/>
      <c r="P46" s="117"/>
      <c r="Q46" s="67">
        <f t="shared" si="5"/>
        <v>0</v>
      </c>
      <c r="R46" s="117"/>
      <c r="S46" s="117"/>
      <c r="T46" s="57">
        <f t="shared" si="6"/>
        <v>0</v>
      </c>
      <c r="U46" s="117"/>
      <c r="V46" s="117"/>
      <c r="W46" s="67">
        <f t="shared" si="7"/>
        <v>0</v>
      </c>
      <c r="X46" s="117"/>
      <c r="Y46" s="117"/>
      <c r="Z46" s="57">
        <f t="shared" si="8"/>
        <v>0</v>
      </c>
      <c r="AA46" s="117"/>
      <c r="AB46" s="117"/>
      <c r="AC46" s="67">
        <f t="shared" si="9"/>
        <v>0</v>
      </c>
      <c r="AD46" s="117"/>
      <c r="AE46" s="117"/>
      <c r="AF46" s="57">
        <f t="shared" si="10"/>
        <v>0</v>
      </c>
      <c r="AG46" s="117"/>
      <c r="AH46" s="117"/>
      <c r="AI46" s="67">
        <f t="shared" si="11"/>
        <v>0</v>
      </c>
      <c r="AJ46" s="117"/>
      <c r="AK46" s="117"/>
      <c r="AL46" s="57">
        <f t="shared" si="12"/>
        <v>0</v>
      </c>
      <c r="AM46" s="68">
        <f t="shared" si="13"/>
        <v>0</v>
      </c>
      <c r="AN46" s="59" t="e">
        <f t="shared" si="17"/>
        <v>#DIV/0!</v>
      </c>
      <c r="AO46" s="68">
        <f t="shared" si="0"/>
        <v>0</v>
      </c>
      <c r="AP46" s="59" t="e">
        <f t="shared" si="18"/>
        <v>#DIV/0!</v>
      </c>
      <c r="AQ46" s="68">
        <f t="shared" si="19"/>
        <v>0</v>
      </c>
    </row>
    <row r="47" spans="1:43" x14ac:dyDescent="0.25">
      <c r="A47" s="566" t="s">
        <v>82</v>
      </c>
      <c r="B47" s="171" t="s">
        <v>182</v>
      </c>
      <c r="C47" s="117"/>
      <c r="D47" s="117"/>
      <c r="E47" s="67">
        <f t="shared" si="1"/>
        <v>0</v>
      </c>
      <c r="F47" s="117"/>
      <c r="G47" s="117"/>
      <c r="H47" s="57">
        <f t="shared" si="2"/>
        <v>0</v>
      </c>
      <c r="I47" s="117"/>
      <c r="J47" s="117"/>
      <c r="K47" s="67">
        <f t="shared" si="3"/>
        <v>0</v>
      </c>
      <c r="L47" s="117"/>
      <c r="M47" s="117"/>
      <c r="N47" s="57">
        <f t="shared" si="4"/>
        <v>0</v>
      </c>
      <c r="O47" s="117"/>
      <c r="P47" s="117"/>
      <c r="Q47" s="67">
        <f t="shared" si="5"/>
        <v>0</v>
      </c>
      <c r="R47" s="117"/>
      <c r="S47" s="117"/>
      <c r="T47" s="57">
        <f t="shared" si="6"/>
        <v>0</v>
      </c>
      <c r="U47" s="117"/>
      <c r="V47" s="117"/>
      <c r="W47" s="67">
        <f t="shared" si="7"/>
        <v>0</v>
      </c>
      <c r="X47" s="117"/>
      <c r="Y47" s="117"/>
      <c r="Z47" s="57">
        <f t="shared" si="8"/>
        <v>0</v>
      </c>
      <c r="AA47" s="117"/>
      <c r="AB47" s="117"/>
      <c r="AC47" s="67">
        <f t="shared" si="9"/>
        <v>0</v>
      </c>
      <c r="AD47" s="117"/>
      <c r="AE47" s="117"/>
      <c r="AF47" s="57">
        <f t="shared" si="10"/>
        <v>0</v>
      </c>
      <c r="AG47" s="117"/>
      <c r="AH47" s="117"/>
      <c r="AI47" s="67">
        <f t="shared" si="11"/>
        <v>0</v>
      </c>
      <c r="AJ47" s="117"/>
      <c r="AK47" s="117"/>
      <c r="AL47" s="57">
        <f t="shared" si="12"/>
        <v>0</v>
      </c>
      <c r="AM47" s="68">
        <f t="shared" si="13"/>
        <v>0</v>
      </c>
      <c r="AN47" s="59" t="e">
        <f t="shared" si="17"/>
        <v>#DIV/0!</v>
      </c>
      <c r="AO47" s="68">
        <f t="shared" si="0"/>
        <v>0</v>
      </c>
      <c r="AP47" s="59" t="e">
        <f t="shared" si="18"/>
        <v>#DIV/0!</v>
      </c>
      <c r="AQ47" s="68">
        <f t="shared" si="19"/>
        <v>0</v>
      </c>
    </row>
    <row r="48" spans="1:43" s="46" customFormat="1" x14ac:dyDescent="0.25">
      <c r="A48" s="566"/>
      <c r="B48" s="171" t="s">
        <v>183</v>
      </c>
      <c r="C48" s="117"/>
      <c r="D48" s="117"/>
      <c r="E48" s="67">
        <f t="shared" si="1"/>
        <v>0</v>
      </c>
      <c r="F48" s="117"/>
      <c r="G48" s="117"/>
      <c r="H48" s="57">
        <f t="shared" si="2"/>
        <v>0</v>
      </c>
      <c r="I48" s="117"/>
      <c r="J48" s="117"/>
      <c r="K48" s="67">
        <f t="shared" si="3"/>
        <v>0</v>
      </c>
      <c r="L48" s="117"/>
      <c r="M48" s="117"/>
      <c r="N48" s="57">
        <f t="shared" si="4"/>
        <v>0</v>
      </c>
      <c r="O48" s="117"/>
      <c r="P48" s="117"/>
      <c r="Q48" s="67">
        <f t="shared" si="5"/>
        <v>0</v>
      </c>
      <c r="R48" s="117"/>
      <c r="S48" s="117"/>
      <c r="T48" s="57">
        <f t="shared" si="6"/>
        <v>0</v>
      </c>
      <c r="U48" s="117"/>
      <c r="V48" s="117"/>
      <c r="W48" s="67">
        <f t="shared" si="7"/>
        <v>0</v>
      </c>
      <c r="X48" s="117"/>
      <c r="Y48" s="117"/>
      <c r="Z48" s="57">
        <f t="shared" si="8"/>
        <v>0</v>
      </c>
      <c r="AA48" s="117"/>
      <c r="AB48" s="117"/>
      <c r="AC48" s="67">
        <f t="shared" si="9"/>
        <v>0</v>
      </c>
      <c r="AD48" s="117"/>
      <c r="AE48" s="117"/>
      <c r="AF48" s="57">
        <f t="shared" si="10"/>
        <v>0</v>
      </c>
      <c r="AG48" s="117"/>
      <c r="AH48" s="117"/>
      <c r="AI48" s="67">
        <f t="shared" si="11"/>
        <v>0</v>
      </c>
      <c r="AJ48" s="117"/>
      <c r="AK48" s="117"/>
      <c r="AL48" s="57">
        <f t="shared" si="12"/>
        <v>0</v>
      </c>
      <c r="AM48" s="68">
        <f t="shared" si="13"/>
        <v>0</v>
      </c>
      <c r="AN48" s="59" t="e">
        <f t="shared" si="17"/>
        <v>#DIV/0!</v>
      </c>
      <c r="AO48" s="68">
        <f t="shared" si="0"/>
        <v>0</v>
      </c>
      <c r="AP48" s="59" t="e">
        <f t="shared" si="18"/>
        <v>#DIV/0!</v>
      </c>
      <c r="AQ48" s="68">
        <f t="shared" si="19"/>
        <v>0</v>
      </c>
    </row>
    <row r="49" spans="1:44" s="46" customFormat="1" ht="15" customHeight="1" x14ac:dyDescent="0.25">
      <c r="A49" s="566"/>
      <c r="B49" s="171" t="s">
        <v>184</v>
      </c>
      <c r="C49" s="117"/>
      <c r="D49" s="117"/>
      <c r="E49" s="67">
        <f t="shared" si="1"/>
        <v>0</v>
      </c>
      <c r="F49" s="117"/>
      <c r="G49" s="117"/>
      <c r="H49" s="57">
        <f t="shared" si="2"/>
        <v>0</v>
      </c>
      <c r="I49" s="117"/>
      <c r="J49" s="117"/>
      <c r="K49" s="67">
        <f t="shared" si="3"/>
        <v>0</v>
      </c>
      <c r="L49" s="117"/>
      <c r="M49" s="117"/>
      <c r="N49" s="57">
        <f t="shared" si="4"/>
        <v>0</v>
      </c>
      <c r="O49" s="117"/>
      <c r="P49" s="117"/>
      <c r="Q49" s="67">
        <f t="shared" si="5"/>
        <v>0</v>
      </c>
      <c r="R49" s="117"/>
      <c r="S49" s="117"/>
      <c r="T49" s="57">
        <f t="shared" si="6"/>
        <v>0</v>
      </c>
      <c r="U49" s="117"/>
      <c r="V49" s="117"/>
      <c r="W49" s="67">
        <f t="shared" si="7"/>
        <v>0</v>
      </c>
      <c r="X49" s="117"/>
      <c r="Y49" s="117"/>
      <c r="Z49" s="57">
        <f t="shared" si="8"/>
        <v>0</v>
      </c>
      <c r="AA49" s="117"/>
      <c r="AB49" s="117"/>
      <c r="AC49" s="67">
        <f t="shared" si="9"/>
        <v>0</v>
      </c>
      <c r="AD49" s="117"/>
      <c r="AE49" s="117"/>
      <c r="AF49" s="57">
        <f t="shared" si="10"/>
        <v>0</v>
      </c>
      <c r="AG49" s="117"/>
      <c r="AH49" s="117"/>
      <c r="AI49" s="67">
        <f t="shared" si="11"/>
        <v>0</v>
      </c>
      <c r="AJ49" s="117"/>
      <c r="AK49" s="117"/>
      <c r="AL49" s="57">
        <f t="shared" si="12"/>
        <v>0</v>
      </c>
      <c r="AM49" s="68">
        <f t="shared" si="13"/>
        <v>0</v>
      </c>
      <c r="AN49" s="59" t="e">
        <f t="shared" si="17"/>
        <v>#DIV/0!</v>
      </c>
      <c r="AO49" s="68">
        <f t="shared" si="0"/>
        <v>0</v>
      </c>
      <c r="AP49" s="59" t="e">
        <f t="shared" si="18"/>
        <v>#DIV/0!</v>
      </c>
      <c r="AQ49" s="68">
        <f t="shared" si="19"/>
        <v>0</v>
      </c>
    </row>
    <row r="50" spans="1:44" s="46" customFormat="1" x14ac:dyDescent="0.25">
      <c r="A50" s="566"/>
      <c r="B50" s="161" t="s">
        <v>43</v>
      </c>
      <c r="C50" s="62">
        <f>+C7-C19</f>
        <v>0</v>
      </c>
      <c r="D50" s="62">
        <f>+D7-D19</f>
        <v>0</v>
      </c>
      <c r="E50" s="62">
        <f t="shared" si="1"/>
        <v>0</v>
      </c>
      <c r="F50" s="63">
        <f>+F7-F19</f>
        <v>0</v>
      </c>
      <c r="G50" s="63">
        <f>+G7-G19</f>
        <v>0</v>
      </c>
      <c r="H50" s="63">
        <f t="shared" si="2"/>
        <v>0</v>
      </c>
      <c r="I50" s="62">
        <f>+I7-I19</f>
        <v>0</v>
      </c>
      <c r="J50" s="62">
        <f>+J7-J19</f>
        <v>0</v>
      </c>
      <c r="K50" s="62">
        <f t="shared" si="3"/>
        <v>0</v>
      </c>
      <c r="L50" s="63">
        <f>+L7-L19</f>
        <v>0</v>
      </c>
      <c r="M50" s="63">
        <f>+M7-M19</f>
        <v>0</v>
      </c>
      <c r="N50" s="63">
        <f t="shared" si="4"/>
        <v>0</v>
      </c>
      <c r="O50" s="62">
        <f>+O7-O19</f>
        <v>0</v>
      </c>
      <c r="P50" s="62">
        <f>+P7-P19</f>
        <v>0</v>
      </c>
      <c r="Q50" s="62">
        <f t="shared" si="5"/>
        <v>0</v>
      </c>
      <c r="R50" s="63">
        <f>+R7-R19</f>
        <v>0</v>
      </c>
      <c r="S50" s="63">
        <f>+S7-S19</f>
        <v>0</v>
      </c>
      <c r="T50" s="63">
        <f t="shared" si="6"/>
        <v>0</v>
      </c>
      <c r="U50" s="62">
        <f>+U7-U19</f>
        <v>0</v>
      </c>
      <c r="V50" s="62">
        <f>+V7-V19</f>
        <v>0</v>
      </c>
      <c r="W50" s="62">
        <f t="shared" si="7"/>
        <v>0</v>
      </c>
      <c r="X50" s="63">
        <f>+X7-X19</f>
        <v>0</v>
      </c>
      <c r="Y50" s="63">
        <f>+Y7-Y19</f>
        <v>0</v>
      </c>
      <c r="Z50" s="63">
        <f t="shared" si="8"/>
        <v>0</v>
      </c>
      <c r="AA50" s="62">
        <f>+AA7-AA19</f>
        <v>0</v>
      </c>
      <c r="AB50" s="62">
        <f>+AB7-AB19</f>
        <v>0</v>
      </c>
      <c r="AC50" s="62">
        <f t="shared" si="9"/>
        <v>0</v>
      </c>
      <c r="AD50" s="63">
        <f>+AD7-AD19</f>
        <v>0</v>
      </c>
      <c r="AE50" s="63">
        <f>+AE7-AE19</f>
        <v>0</v>
      </c>
      <c r="AF50" s="63">
        <f t="shared" si="10"/>
        <v>0</v>
      </c>
      <c r="AG50" s="62">
        <f>+AG7-AG19</f>
        <v>0</v>
      </c>
      <c r="AH50" s="62">
        <f>+AH7-AH19</f>
        <v>0</v>
      </c>
      <c r="AI50" s="62">
        <f t="shared" si="11"/>
        <v>0</v>
      </c>
      <c r="AJ50" s="63">
        <f>+AJ7-AJ19</f>
        <v>0</v>
      </c>
      <c r="AK50" s="63">
        <f>+AK7-AK19</f>
        <v>0</v>
      </c>
      <c r="AL50" s="63">
        <f t="shared" si="12"/>
        <v>0</v>
      </c>
      <c r="AM50" s="64">
        <f t="shared" si="13"/>
        <v>0</v>
      </c>
      <c r="AN50" s="65" t="e">
        <f>+AM50/AM7</f>
        <v>#DIV/0!</v>
      </c>
      <c r="AO50" s="64">
        <f t="shared" si="0"/>
        <v>0</v>
      </c>
      <c r="AP50" s="65" t="e">
        <f>+AO50/AO7</f>
        <v>#DIV/0!</v>
      </c>
      <c r="AQ50" s="64">
        <f>+E50+H50+K50+N50+Q50+T50+W50+Z50+AC50+AF50+AI50+AL50</f>
        <v>0</v>
      </c>
    </row>
    <row r="51" spans="1:44" hidden="1" x14ac:dyDescent="0.25">
      <c r="B51" s="77" t="s">
        <v>202</v>
      </c>
      <c r="C51" s="78" t="s">
        <v>203</v>
      </c>
      <c r="D51" s="78">
        <f>+IF(D50=0,0,1)</f>
        <v>0</v>
      </c>
      <c r="E51" s="78"/>
      <c r="F51" s="78"/>
      <c r="G51" s="78">
        <f>+IF(G50=0,0,1)</f>
        <v>0</v>
      </c>
      <c r="H51" s="78"/>
      <c r="I51" s="78"/>
      <c r="J51" s="78">
        <f>+IF(J50=0,0,1)</f>
        <v>0</v>
      </c>
      <c r="K51" s="78"/>
      <c r="L51" s="78"/>
      <c r="M51" s="78">
        <f>+IF(M50=0,0,1)</f>
        <v>0</v>
      </c>
      <c r="N51" s="78"/>
      <c r="O51" s="78"/>
      <c r="P51" s="78">
        <f>+IF(P50=0,0,1)</f>
        <v>0</v>
      </c>
      <c r="Q51" s="78"/>
      <c r="R51" s="78"/>
      <c r="S51" s="78">
        <f>+IF(S50=0,0,1)</f>
        <v>0</v>
      </c>
      <c r="T51" s="78"/>
      <c r="U51" s="78"/>
      <c r="V51" s="78">
        <f>+IF(V50=0,0,1)</f>
        <v>0</v>
      </c>
      <c r="W51" s="78"/>
      <c r="X51" s="78"/>
      <c r="Y51" s="78">
        <f>+IF(Y50=0,0,1)</f>
        <v>0</v>
      </c>
      <c r="Z51" s="78"/>
      <c r="AA51" s="78"/>
      <c r="AB51" s="78">
        <f>+IF(AB50=0,0,1)</f>
        <v>0</v>
      </c>
      <c r="AC51" s="78"/>
      <c r="AD51" s="78"/>
      <c r="AE51" s="78">
        <f>+IF(AE50=0,0,1)</f>
        <v>0</v>
      </c>
      <c r="AF51" s="78"/>
      <c r="AG51" s="78"/>
      <c r="AH51" s="78">
        <f>+IF(AH50=0,0,1)</f>
        <v>0</v>
      </c>
      <c r="AI51" s="78"/>
      <c r="AJ51" s="78"/>
      <c r="AK51" s="78">
        <f>+IF(AK50=0,0,1)</f>
        <v>0</v>
      </c>
      <c r="AL51" s="78"/>
      <c r="AM51" s="78"/>
      <c r="AN51" s="79"/>
      <c r="AO51" s="78"/>
      <c r="AP51" s="80"/>
      <c r="AQ51" s="78"/>
      <c r="AR51" s="78">
        <f>SUM(D51:AQ51)</f>
        <v>0</v>
      </c>
    </row>
    <row r="52" spans="1:44" x14ac:dyDescent="0.25">
      <c r="B52" s="132" t="s">
        <v>93</v>
      </c>
    </row>
  </sheetData>
  <sheetProtection algorithmName="SHA-512" hashValue="/hfddZwmyz3WeJC2QiKzSNzfezvf6ISH8MeBl56KY50k++rk+ztuXXFMKBYjZDMSN0BftBkXDUberDvvppFtJQ==" saltValue="O4twCiDLqmyFq4OB0v+ehg==" spinCount="100000" sheet="1" objects="1" scenarios="1"/>
  <mergeCells count="29">
    <mergeCell ref="R4:T4"/>
    <mergeCell ref="C4:E4"/>
    <mergeCell ref="F4:H4"/>
    <mergeCell ref="I4:K4"/>
    <mergeCell ref="L4:N4"/>
    <mergeCell ref="O4:Q4"/>
    <mergeCell ref="AM4:AQ4"/>
    <mergeCell ref="B5:B6"/>
    <mergeCell ref="C5:E5"/>
    <mergeCell ref="F5:H5"/>
    <mergeCell ref="I5:K5"/>
    <mergeCell ref="L5:N5"/>
    <mergeCell ref="O5:Q5"/>
    <mergeCell ref="R5:T5"/>
    <mergeCell ref="U5:W5"/>
    <mergeCell ref="X5:Z5"/>
    <mergeCell ref="U4:W4"/>
    <mergeCell ref="X4:Z4"/>
    <mergeCell ref="AA4:AC4"/>
    <mergeCell ref="AD4:AF4"/>
    <mergeCell ref="AG4:AI4"/>
    <mergeCell ref="AJ4:AL4"/>
    <mergeCell ref="AM5:AQ5"/>
    <mergeCell ref="A47:A50"/>
    <mergeCell ref="AA5:AC5"/>
    <mergeCell ref="AD5:AF5"/>
    <mergeCell ref="AG5:AI5"/>
    <mergeCell ref="AJ5:AL5"/>
    <mergeCell ref="A20:A25"/>
  </mergeCells>
  <phoneticPr fontId="4" type="noConversion"/>
  <conditionalFormatting sqref="B5:B6">
    <cfRule type="containsText" dxfId="86" priority="1" operator="containsText" text="escluso">
      <formula>NOT(ISERROR(SEARCH("escluso",B5)))</formula>
    </cfRule>
  </conditionalFormatting>
  <conditionalFormatting sqref="C50:AQ51">
    <cfRule type="cellIs" dxfId="85" priority="2" operator="lessThan">
      <formula>0</formula>
    </cfRule>
  </conditionalFormatting>
  <conditionalFormatting sqref="E7">
    <cfRule type="cellIs" dxfId="84" priority="104" operator="lessThan">
      <formula>0</formula>
    </cfRule>
  </conditionalFormatting>
  <conditionalFormatting sqref="E8:E18">
    <cfRule type="cellIs" dxfId="83" priority="103" operator="lessThan">
      <formula>0</formula>
    </cfRule>
  </conditionalFormatting>
  <conditionalFormatting sqref="E19">
    <cfRule type="cellIs" dxfId="82" priority="102" operator="greaterThan">
      <formula>0</formula>
    </cfRule>
  </conditionalFormatting>
  <conditionalFormatting sqref="E20:E49">
    <cfRule type="cellIs" dxfId="81" priority="101" operator="greaterThan">
      <formula>0</formula>
    </cfRule>
  </conditionalFormatting>
  <conditionalFormatting sqref="H7">
    <cfRule type="cellIs" dxfId="80" priority="92" operator="lessThan">
      <formula>0</formula>
    </cfRule>
  </conditionalFormatting>
  <conditionalFormatting sqref="H8:H18">
    <cfRule type="cellIs" dxfId="79" priority="91" operator="lessThan">
      <formula>0</formula>
    </cfRule>
  </conditionalFormatting>
  <conditionalFormatting sqref="H19">
    <cfRule type="cellIs" dxfId="78" priority="90" operator="greaterThan">
      <formula>0</formula>
    </cfRule>
  </conditionalFormatting>
  <conditionalFormatting sqref="H20:H49">
    <cfRule type="cellIs" dxfId="77" priority="89" operator="greaterThan">
      <formula>0</formula>
    </cfRule>
  </conditionalFormatting>
  <conditionalFormatting sqref="K7">
    <cfRule type="cellIs" dxfId="76" priority="86" operator="lessThan">
      <formula>0</formula>
    </cfRule>
  </conditionalFormatting>
  <conditionalFormatting sqref="K8:K18">
    <cfRule type="cellIs" dxfId="75" priority="85" operator="lessThan">
      <formula>0</formula>
    </cfRule>
  </conditionalFormatting>
  <conditionalFormatting sqref="K19">
    <cfRule type="cellIs" dxfId="74" priority="84" operator="greaterThan">
      <formula>0</formula>
    </cfRule>
  </conditionalFormatting>
  <conditionalFormatting sqref="K20:K49">
    <cfRule type="cellIs" dxfId="73" priority="83" operator="greaterThan">
      <formula>0</formula>
    </cfRule>
  </conditionalFormatting>
  <conditionalFormatting sqref="N7">
    <cfRule type="cellIs" dxfId="72" priority="50" operator="lessThan">
      <formula>0</formula>
    </cfRule>
  </conditionalFormatting>
  <conditionalFormatting sqref="N8:N18">
    <cfRule type="cellIs" dxfId="71" priority="49" operator="lessThan">
      <formula>0</formula>
    </cfRule>
  </conditionalFormatting>
  <conditionalFormatting sqref="N19">
    <cfRule type="cellIs" dxfId="70" priority="48" operator="greaterThan">
      <formula>0</formula>
    </cfRule>
  </conditionalFormatting>
  <conditionalFormatting sqref="N20:N49">
    <cfRule type="cellIs" dxfId="69" priority="47" operator="greaterThan">
      <formula>0</formula>
    </cfRule>
  </conditionalFormatting>
  <conditionalFormatting sqref="Q7">
    <cfRule type="cellIs" dxfId="68" priority="80" operator="lessThan">
      <formula>0</formula>
    </cfRule>
  </conditionalFormatting>
  <conditionalFormatting sqref="Q8:Q18">
    <cfRule type="cellIs" dxfId="67" priority="79" operator="lessThan">
      <formula>0</formula>
    </cfRule>
  </conditionalFormatting>
  <conditionalFormatting sqref="Q19">
    <cfRule type="cellIs" dxfId="66" priority="78" operator="greaterThan">
      <formula>0</formula>
    </cfRule>
  </conditionalFormatting>
  <conditionalFormatting sqref="Q20:Q49">
    <cfRule type="cellIs" dxfId="65" priority="77" operator="greaterThan">
      <formula>0</formula>
    </cfRule>
  </conditionalFormatting>
  <conditionalFormatting sqref="T7">
    <cfRule type="cellIs" dxfId="64" priority="44" operator="lessThan">
      <formula>0</formula>
    </cfRule>
  </conditionalFormatting>
  <conditionalFormatting sqref="T8:T18">
    <cfRule type="cellIs" dxfId="63" priority="43" operator="lessThan">
      <formula>0</formula>
    </cfRule>
  </conditionalFormatting>
  <conditionalFormatting sqref="T19">
    <cfRule type="cellIs" dxfId="62" priority="42" operator="greaterThan">
      <formula>0</formula>
    </cfRule>
  </conditionalFormatting>
  <conditionalFormatting sqref="T20:T49">
    <cfRule type="cellIs" dxfId="61" priority="41" operator="greaterThan">
      <formula>0</formula>
    </cfRule>
  </conditionalFormatting>
  <conditionalFormatting sqref="W7">
    <cfRule type="cellIs" dxfId="60" priority="74" operator="lessThan">
      <formula>0</formula>
    </cfRule>
  </conditionalFormatting>
  <conditionalFormatting sqref="W8:W18">
    <cfRule type="cellIs" dxfId="59" priority="73" operator="lessThan">
      <formula>0</formula>
    </cfRule>
  </conditionalFormatting>
  <conditionalFormatting sqref="W19">
    <cfRule type="cellIs" dxfId="58" priority="72" operator="greaterThan">
      <formula>0</formula>
    </cfRule>
  </conditionalFormatting>
  <conditionalFormatting sqref="W20:W49">
    <cfRule type="cellIs" dxfId="57" priority="71" operator="greaterThan">
      <formula>0</formula>
    </cfRule>
  </conditionalFormatting>
  <conditionalFormatting sqref="Z7">
    <cfRule type="cellIs" dxfId="56" priority="38" operator="lessThan">
      <formula>0</formula>
    </cfRule>
  </conditionalFormatting>
  <conditionalFormatting sqref="Z8:Z18">
    <cfRule type="cellIs" dxfId="55" priority="37" operator="lessThan">
      <formula>0</formula>
    </cfRule>
  </conditionalFormatting>
  <conditionalFormatting sqref="Z19">
    <cfRule type="cellIs" dxfId="54" priority="36" operator="greaterThan">
      <formula>0</formula>
    </cfRule>
  </conditionalFormatting>
  <conditionalFormatting sqref="Z20:Z49">
    <cfRule type="cellIs" dxfId="53" priority="35" operator="greaterThan">
      <formula>0</formula>
    </cfRule>
  </conditionalFormatting>
  <conditionalFormatting sqref="AC7">
    <cfRule type="cellIs" dxfId="52" priority="68" operator="lessThan">
      <formula>0</formula>
    </cfRule>
  </conditionalFormatting>
  <conditionalFormatting sqref="AC8:AC18">
    <cfRule type="cellIs" dxfId="51" priority="67" operator="lessThan">
      <formula>0</formula>
    </cfRule>
  </conditionalFormatting>
  <conditionalFormatting sqref="AC19">
    <cfRule type="cellIs" dxfId="50" priority="66" operator="greaterThan">
      <formula>0</formula>
    </cfRule>
  </conditionalFormatting>
  <conditionalFormatting sqref="AC20:AC49">
    <cfRule type="cellIs" dxfId="49" priority="65" operator="greaterThan">
      <formula>0</formula>
    </cfRule>
  </conditionalFormatting>
  <conditionalFormatting sqref="AF7">
    <cfRule type="cellIs" dxfId="48" priority="32" operator="lessThan">
      <formula>0</formula>
    </cfRule>
  </conditionalFormatting>
  <conditionalFormatting sqref="AF8:AF18">
    <cfRule type="cellIs" dxfId="47" priority="31" operator="lessThan">
      <formula>0</formula>
    </cfRule>
  </conditionalFormatting>
  <conditionalFormatting sqref="AF19">
    <cfRule type="cellIs" dxfId="46" priority="30" operator="greaterThan">
      <formula>0</formula>
    </cfRule>
  </conditionalFormatting>
  <conditionalFormatting sqref="AF20:AF49">
    <cfRule type="cellIs" dxfId="45" priority="29" operator="greaterThan">
      <formula>0</formula>
    </cfRule>
  </conditionalFormatting>
  <conditionalFormatting sqref="AI7">
    <cfRule type="cellIs" dxfId="44" priority="56" operator="lessThan">
      <formula>0</formula>
    </cfRule>
  </conditionalFormatting>
  <conditionalFormatting sqref="AI8:AI18">
    <cfRule type="cellIs" dxfId="43" priority="55" operator="lessThan">
      <formula>0</formula>
    </cfRule>
  </conditionalFormatting>
  <conditionalFormatting sqref="AI19">
    <cfRule type="cellIs" dxfId="42" priority="54" operator="greaterThan">
      <formula>0</formula>
    </cfRule>
  </conditionalFormatting>
  <conditionalFormatting sqref="AI20:AI49">
    <cfRule type="cellIs" dxfId="41" priority="53" operator="greaterThan">
      <formula>0</formula>
    </cfRule>
  </conditionalFormatting>
  <conditionalFormatting sqref="AL7">
    <cfRule type="cellIs" dxfId="40" priority="20" operator="lessThan">
      <formula>0</formula>
    </cfRule>
  </conditionalFormatting>
  <conditionalFormatting sqref="AL8:AL18">
    <cfRule type="cellIs" dxfId="39" priority="19" operator="lessThan">
      <formula>0</formula>
    </cfRule>
  </conditionalFormatting>
  <conditionalFormatting sqref="AL19">
    <cfRule type="cellIs" dxfId="38" priority="18" operator="greaterThan">
      <formula>0</formula>
    </cfRule>
  </conditionalFormatting>
  <conditionalFormatting sqref="AL20:AL49">
    <cfRule type="cellIs" dxfId="37" priority="17" operator="greaterThan">
      <formula>0</formula>
    </cfRule>
  </conditionalFormatting>
  <conditionalFormatting sqref="AQ7">
    <cfRule type="cellIs" dxfId="36" priority="15" operator="lessThan">
      <formula>0</formula>
    </cfRule>
  </conditionalFormatting>
  <conditionalFormatting sqref="AQ8:AQ18">
    <cfRule type="cellIs" dxfId="35" priority="13" operator="lessThan">
      <formula>0</formula>
    </cfRule>
  </conditionalFormatting>
  <conditionalFormatting sqref="AQ19">
    <cfRule type="cellIs" dxfId="34" priority="12" operator="greaterThan">
      <formula>0</formula>
    </cfRule>
  </conditionalFormatting>
  <conditionalFormatting sqref="AQ20:AQ49">
    <cfRule type="cellIs" dxfId="33" priority="4" operator="greaterThan">
      <formula>0</formula>
    </cfRule>
  </conditionalFormatting>
  <hyperlinks>
    <hyperlink ref="B2" location="'MENU BDG'!A1" display="Indietro" xr:uid="{16206876-8F8A-4A1D-A29C-3F1D00DB7A14}"/>
    <hyperlink ref="B52" location="'REP 5'!A7" display="Vai inizio pagina" xr:uid="{B850A0B1-C92A-4602-B8A5-9778B2780337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C9EF-B260-45D4-ABD0-7E0DC559F72D}">
  <dimension ref="A1:AR24"/>
  <sheetViews>
    <sheetView showRowColHeader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9.140625" defaultRowHeight="15" x14ac:dyDescent="0.25"/>
  <cols>
    <col min="1" max="1" width="3.85546875" style="40" customWidth="1"/>
    <col min="2" max="2" width="42.28515625" style="40" customWidth="1"/>
    <col min="3" max="3" width="16.7109375" style="38" bestFit="1" customWidth="1"/>
    <col min="4" max="5" width="16.7109375" style="38" customWidth="1"/>
    <col min="6" max="6" width="16.7109375" style="38" bestFit="1" customWidth="1"/>
    <col min="7" max="8" width="16.7109375" style="38" customWidth="1"/>
    <col min="9" max="9" width="16.7109375" style="38" bestFit="1" customWidth="1"/>
    <col min="10" max="11" width="16.7109375" style="38" customWidth="1"/>
    <col min="12" max="12" width="16.7109375" style="38" bestFit="1" customWidth="1"/>
    <col min="13" max="14" width="16.7109375" style="38" customWidth="1"/>
    <col min="15" max="15" width="16.7109375" style="38" bestFit="1" customWidth="1"/>
    <col min="16" max="17" width="16.7109375" style="38" customWidth="1"/>
    <col min="18" max="18" width="16.7109375" style="38" bestFit="1" customWidth="1"/>
    <col min="19" max="20" width="16.7109375" style="38" customWidth="1"/>
    <col min="21" max="21" width="16.7109375" style="38" bestFit="1" customWidth="1"/>
    <col min="22" max="23" width="16.7109375" style="38" customWidth="1"/>
    <col min="24" max="24" width="16.7109375" style="38" bestFit="1" customWidth="1"/>
    <col min="25" max="26" width="16.7109375" style="38" customWidth="1"/>
    <col min="27" max="27" width="16.7109375" style="38" bestFit="1" customWidth="1"/>
    <col min="28" max="29" width="16.7109375" style="38" customWidth="1"/>
    <col min="30" max="30" width="16.7109375" style="38" bestFit="1" customWidth="1"/>
    <col min="31" max="32" width="16.7109375" style="38" customWidth="1"/>
    <col min="33" max="33" width="16.7109375" style="38" bestFit="1" customWidth="1"/>
    <col min="34" max="35" width="16.7109375" style="38" customWidth="1"/>
    <col min="36" max="36" width="16.7109375" style="38" bestFit="1" customWidth="1"/>
    <col min="37" max="38" width="16.7109375" style="38" customWidth="1"/>
    <col min="39" max="39" width="16.7109375" style="38" bestFit="1" customWidth="1"/>
    <col min="40" max="40" width="8.85546875" style="39" customWidth="1"/>
    <col min="41" max="41" width="16.7109375" style="38" customWidth="1"/>
    <col min="42" max="42" width="9.140625" style="39" customWidth="1"/>
    <col min="43" max="43" width="16.7109375" style="38" customWidth="1"/>
    <col min="44" max="16384" width="9.140625" style="40"/>
  </cols>
  <sheetData>
    <row r="1" spans="1:43" x14ac:dyDescent="0.25">
      <c r="B1" s="37">
        <f>+IMPOSTAZIONI!C6</f>
        <v>0</v>
      </c>
    </row>
    <row r="2" spans="1:43" x14ac:dyDescent="0.25">
      <c r="B2" s="41" t="s">
        <v>4</v>
      </c>
      <c r="C2" s="42" t="s">
        <v>82</v>
      </c>
      <c r="G2" s="42" t="s">
        <v>82</v>
      </c>
      <c r="J2" s="42" t="s">
        <v>82</v>
      </c>
      <c r="M2" s="42" t="s">
        <v>82</v>
      </c>
      <c r="P2" s="42" t="s">
        <v>82</v>
      </c>
      <c r="S2" s="42" t="s">
        <v>82</v>
      </c>
      <c r="V2" s="42" t="s">
        <v>82</v>
      </c>
      <c r="Y2" s="42" t="s">
        <v>82</v>
      </c>
      <c r="AB2" s="42" t="s">
        <v>82</v>
      </c>
      <c r="AE2" s="42" t="s">
        <v>82</v>
      </c>
      <c r="AH2" s="42" t="s">
        <v>82</v>
      </c>
      <c r="AK2" s="42" t="s">
        <v>82</v>
      </c>
      <c r="AQ2" s="42" t="s">
        <v>82</v>
      </c>
    </row>
    <row r="4" spans="1:43" s="45" customFormat="1" ht="30" x14ac:dyDescent="0.25">
      <c r="B4" s="43" t="s">
        <v>266</v>
      </c>
      <c r="C4" s="553" t="s">
        <v>67</v>
      </c>
      <c r="D4" s="553"/>
      <c r="E4" s="553"/>
      <c r="F4" s="553" t="s">
        <v>71</v>
      </c>
      <c r="G4" s="553"/>
      <c r="H4" s="553"/>
      <c r="I4" s="553" t="s">
        <v>72</v>
      </c>
      <c r="J4" s="553"/>
      <c r="K4" s="553"/>
      <c r="L4" s="553" t="s">
        <v>73</v>
      </c>
      <c r="M4" s="553"/>
      <c r="N4" s="553"/>
      <c r="O4" s="553" t="s">
        <v>74</v>
      </c>
      <c r="P4" s="553"/>
      <c r="Q4" s="553"/>
      <c r="R4" s="553" t="s">
        <v>75</v>
      </c>
      <c r="S4" s="553"/>
      <c r="T4" s="553"/>
      <c r="U4" s="553" t="s">
        <v>76</v>
      </c>
      <c r="V4" s="553"/>
      <c r="W4" s="553"/>
      <c r="X4" s="553" t="s">
        <v>77</v>
      </c>
      <c r="Y4" s="553"/>
      <c r="Z4" s="553"/>
      <c r="AA4" s="553" t="s">
        <v>78</v>
      </c>
      <c r="AB4" s="553"/>
      <c r="AC4" s="553"/>
      <c r="AD4" s="553" t="s">
        <v>79</v>
      </c>
      <c r="AE4" s="553"/>
      <c r="AF4" s="553"/>
      <c r="AG4" s="553" t="s">
        <v>80</v>
      </c>
      <c r="AH4" s="553"/>
      <c r="AI4" s="553"/>
      <c r="AJ4" s="553" t="s">
        <v>81</v>
      </c>
      <c r="AK4" s="553"/>
      <c r="AL4" s="553"/>
      <c r="AM4" s="553"/>
      <c r="AN4" s="553"/>
      <c r="AO4" s="553"/>
      <c r="AP4" s="553"/>
      <c r="AQ4" s="553"/>
    </row>
    <row r="5" spans="1:43" s="46" customFormat="1" x14ac:dyDescent="0.25">
      <c r="A5" s="119"/>
      <c r="B5" s="567" t="str">
        <f>+IMPOSTAZIONI!E18</f>
        <v>COSTI COMUNI</v>
      </c>
      <c r="C5" s="554">
        <f>+IMPOSTAZIONI!C22</f>
        <v>0</v>
      </c>
      <c r="D5" s="555"/>
      <c r="E5" s="556"/>
      <c r="F5" s="549">
        <f>+IMPOSTAZIONI!C23</f>
        <v>0</v>
      </c>
      <c r="G5" s="550"/>
      <c r="H5" s="551"/>
      <c r="I5" s="554">
        <f>+IMPOSTAZIONI!C24</f>
        <v>0</v>
      </c>
      <c r="J5" s="555"/>
      <c r="K5" s="556"/>
      <c r="L5" s="549">
        <f>+IMPOSTAZIONI!C25</f>
        <v>0</v>
      </c>
      <c r="M5" s="550"/>
      <c r="N5" s="551"/>
      <c r="O5" s="554">
        <f>+IMPOSTAZIONI!C26</f>
        <v>0</v>
      </c>
      <c r="P5" s="555"/>
      <c r="Q5" s="556"/>
      <c r="R5" s="549">
        <f>+IMPOSTAZIONI!C27</f>
        <v>0</v>
      </c>
      <c r="S5" s="550"/>
      <c r="T5" s="551"/>
      <c r="U5" s="554">
        <f>+IMPOSTAZIONI!C28</f>
        <v>0</v>
      </c>
      <c r="V5" s="555"/>
      <c r="W5" s="556"/>
      <c r="X5" s="549">
        <f>+IMPOSTAZIONI!C29</f>
        <v>0</v>
      </c>
      <c r="Y5" s="550"/>
      <c r="Z5" s="551"/>
      <c r="AA5" s="554">
        <f>+IMPOSTAZIONI!C30</f>
        <v>0</v>
      </c>
      <c r="AB5" s="555"/>
      <c r="AC5" s="556"/>
      <c r="AD5" s="549">
        <f>+IMPOSTAZIONI!C31</f>
        <v>0</v>
      </c>
      <c r="AE5" s="550"/>
      <c r="AF5" s="551"/>
      <c r="AG5" s="554">
        <f>+IMPOSTAZIONI!C32</f>
        <v>0</v>
      </c>
      <c r="AH5" s="555"/>
      <c r="AI5" s="556"/>
      <c r="AJ5" s="549">
        <f>+IMPOSTAZIONI!C33</f>
        <v>0</v>
      </c>
      <c r="AK5" s="550"/>
      <c r="AL5" s="551"/>
      <c r="AM5" s="557" t="s">
        <v>190</v>
      </c>
      <c r="AN5" s="558"/>
      <c r="AO5" s="558"/>
      <c r="AP5" s="558"/>
      <c r="AQ5" s="560"/>
    </row>
    <row r="6" spans="1:43" s="54" customFormat="1" ht="21.75" customHeight="1" x14ac:dyDescent="0.25">
      <c r="A6" s="120"/>
      <c r="B6" s="568"/>
      <c r="C6" s="47" t="s">
        <v>68</v>
      </c>
      <c r="D6" s="47" t="s">
        <v>70</v>
      </c>
      <c r="E6" s="47" t="s">
        <v>69</v>
      </c>
      <c r="F6" s="48" t="s">
        <v>68</v>
      </c>
      <c r="G6" s="48" t="s">
        <v>70</v>
      </c>
      <c r="H6" s="48" t="s">
        <v>69</v>
      </c>
      <c r="I6" s="47" t="s">
        <v>68</v>
      </c>
      <c r="J6" s="47" t="s">
        <v>70</v>
      </c>
      <c r="K6" s="47" t="s">
        <v>69</v>
      </c>
      <c r="L6" s="48" t="s">
        <v>68</v>
      </c>
      <c r="M6" s="48" t="s">
        <v>70</v>
      </c>
      <c r="N6" s="48" t="s">
        <v>69</v>
      </c>
      <c r="O6" s="47" t="s">
        <v>68</v>
      </c>
      <c r="P6" s="47" t="s">
        <v>70</v>
      </c>
      <c r="Q6" s="47" t="s">
        <v>69</v>
      </c>
      <c r="R6" s="48" t="s">
        <v>68</v>
      </c>
      <c r="S6" s="48" t="s">
        <v>70</v>
      </c>
      <c r="T6" s="48" t="s">
        <v>69</v>
      </c>
      <c r="U6" s="47" t="s">
        <v>68</v>
      </c>
      <c r="V6" s="47" t="s">
        <v>70</v>
      </c>
      <c r="W6" s="47" t="s">
        <v>69</v>
      </c>
      <c r="X6" s="48" t="s">
        <v>68</v>
      </c>
      <c r="Y6" s="48" t="s">
        <v>70</v>
      </c>
      <c r="Z6" s="48" t="s">
        <v>69</v>
      </c>
      <c r="AA6" s="47" t="s">
        <v>68</v>
      </c>
      <c r="AB6" s="47" t="s">
        <v>70</v>
      </c>
      <c r="AC6" s="47" t="s">
        <v>69</v>
      </c>
      <c r="AD6" s="48" t="s">
        <v>68</v>
      </c>
      <c r="AE6" s="48" t="s">
        <v>70</v>
      </c>
      <c r="AF6" s="48" t="s">
        <v>69</v>
      </c>
      <c r="AG6" s="47" t="s">
        <v>68</v>
      </c>
      <c r="AH6" s="47" t="s">
        <v>70</v>
      </c>
      <c r="AI6" s="47" t="s">
        <v>69</v>
      </c>
      <c r="AJ6" s="48" t="s">
        <v>68</v>
      </c>
      <c r="AK6" s="48" t="s">
        <v>70</v>
      </c>
      <c r="AL6" s="48" t="s">
        <v>69</v>
      </c>
      <c r="AM6" s="569" t="s">
        <v>68</v>
      </c>
      <c r="AN6" s="570"/>
      <c r="AO6" s="121" t="s">
        <v>215</v>
      </c>
      <c r="AP6" s="140" t="str">
        <f>+'DATI GRAFICI'!D29</f>
        <v>Dati assenti</v>
      </c>
      <c r="AQ6" s="138" t="s">
        <v>69</v>
      </c>
    </row>
    <row r="7" spans="1:43" x14ac:dyDescent="0.25">
      <c r="B7" s="122" t="s">
        <v>232</v>
      </c>
      <c r="C7" s="58"/>
      <c r="D7" s="58"/>
      <c r="E7" s="68"/>
      <c r="F7" s="58"/>
      <c r="G7" s="58"/>
      <c r="H7" s="68"/>
      <c r="I7" s="58"/>
      <c r="J7" s="58"/>
      <c r="K7" s="68"/>
      <c r="L7" s="58"/>
      <c r="M7" s="58"/>
      <c r="N7" s="68"/>
      <c r="O7" s="58"/>
      <c r="P7" s="58"/>
      <c r="Q7" s="68"/>
      <c r="R7" s="58"/>
      <c r="S7" s="58"/>
      <c r="T7" s="68"/>
      <c r="U7" s="58"/>
      <c r="V7" s="58"/>
      <c r="W7" s="68"/>
      <c r="X7" s="58"/>
      <c r="Y7" s="58"/>
      <c r="Z7" s="68"/>
      <c r="AA7" s="58"/>
      <c r="AB7" s="58"/>
      <c r="AC7" s="68"/>
      <c r="AD7" s="58"/>
      <c r="AE7" s="58"/>
      <c r="AF7" s="68"/>
      <c r="AG7" s="58"/>
      <c r="AH7" s="58"/>
      <c r="AI7" s="68"/>
      <c r="AJ7" s="58"/>
      <c r="AK7" s="58"/>
      <c r="AL7" s="68"/>
      <c r="AM7" s="136"/>
      <c r="AN7" s="137"/>
      <c r="AO7" s="135"/>
      <c r="AP7" s="141"/>
      <c r="AQ7" s="139"/>
    </row>
    <row r="8" spans="1:43" s="46" customFormat="1" x14ac:dyDescent="0.25">
      <c r="B8" s="66" t="s">
        <v>50</v>
      </c>
      <c r="C8" s="117"/>
      <c r="D8" s="117"/>
      <c r="E8" s="62">
        <f>+D8-C8</f>
        <v>0</v>
      </c>
      <c r="F8" s="117"/>
      <c r="G8" s="117"/>
      <c r="H8" s="63">
        <f>+G8-F8</f>
        <v>0</v>
      </c>
      <c r="I8" s="117"/>
      <c r="J8" s="117"/>
      <c r="K8" s="62">
        <f>+J8-I8</f>
        <v>0</v>
      </c>
      <c r="L8" s="117"/>
      <c r="M8" s="117"/>
      <c r="N8" s="63">
        <f>+M8-L8</f>
        <v>0</v>
      </c>
      <c r="O8" s="117"/>
      <c r="P8" s="117"/>
      <c r="Q8" s="62">
        <f>+P8-O8</f>
        <v>0</v>
      </c>
      <c r="R8" s="117"/>
      <c r="S8" s="117"/>
      <c r="T8" s="63">
        <f>+S8-R8</f>
        <v>0</v>
      </c>
      <c r="U8" s="117"/>
      <c r="V8" s="117"/>
      <c r="W8" s="62">
        <f>+V8-U8</f>
        <v>0</v>
      </c>
      <c r="X8" s="117"/>
      <c r="Y8" s="117"/>
      <c r="Z8" s="63">
        <f>+Y8-X8</f>
        <v>0</v>
      </c>
      <c r="AA8" s="117"/>
      <c r="AB8" s="117"/>
      <c r="AC8" s="62">
        <f>+AB8-AA8</f>
        <v>0</v>
      </c>
      <c r="AD8" s="117"/>
      <c r="AE8" s="117"/>
      <c r="AF8" s="63">
        <f>+AE8-AD8</f>
        <v>0</v>
      </c>
      <c r="AG8" s="117"/>
      <c r="AH8" s="117"/>
      <c r="AI8" s="62">
        <f>+AH8-AG8</f>
        <v>0</v>
      </c>
      <c r="AJ8" s="117"/>
      <c r="AK8" s="117"/>
      <c r="AL8" s="63">
        <f>+AK8-AJ8</f>
        <v>0</v>
      </c>
      <c r="AM8" s="68">
        <f>+C8+F8+I8+L8+O8+R8+U8+X8+AA8+AD8+AG8+AJ8</f>
        <v>0</v>
      </c>
      <c r="AN8" s="123" t="e">
        <f>+AM8/$AM$21</f>
        <v>#DIV/0!</v>
      </c>
      <c r="AO8" s="68">
        <f>+D8+G8+J8+M8+P8+S8+V8+Y8+AB8+AE8+AH8+AK8</f>
        <v>0</v>
      </c>
      <c r="AP8" s="123" t="e">
        <f>+AO8/$AO$21</f>
        <v>#DIV/0!</v>
      </c>
      <c r="AQ8" s="64"/>
    </row>
    <row r="9" spans="1:43" x14ac:dyDescent="0.25">
      <c r="B9" s="66" t="s">
        <v>51</v>
      </c>
      <c r="C9" s="117"/>
      <c r="D9" s="117"/>
      <c r="E9" s="62">
        <f t="shared" ref="E9:E21" si="0">+D9-C9</f>
        <v>0</v>
      </c>
      <c r="F9" s="117"/>
      <c r="G9" s="117"/>
      <c r="H9" s="63">
        <f t="shared" ref="H9:H12" si="1">+G9-F9</f>
        <v>0</v>
      </c>
      <c r="I9" s="117"/>
      <c r="J9" s="117"/>
      <c r="K9" s="62">
        <f t="shared" ref="K9:K12" si="2">+J9-I9</f>
        <v>0</v>
      </c>
      <c r="L9" s="117"/>
      <c r="M9" s="117"/>
      <c r="N9" s="63">
        <f t="shared" ref="N9:N12" si="3">+M9-L9</f>
        <v>0</v>
      </c>
      <c r="O9" s="117"/>
      <c r="P9" s="117"/>
      <c r="Q9" s="62">
        <f t="shared" ref="Q9:Q12" si="4">+P9-O9</f>
        <v>0</v>
      </c>
      <c r="R9" s="117"/>
      <c r="S9" s="117"/>
      <c r="T9" s="63">
        <f t="shared" ref="T9:T12" si="5">+S9-R9</f>
        <v>0</v>
      </c>
      <c r="U9" s="117"/>
      <c r="V9" s="117"/>
      <c r="W9" s="62">
        <f t="shared" ref="W9:W12" si="6">+V9-U9</f>
        <v>0</v>
      </c>
      <c r="X9" s="117"/>
      <c r="Y9" s="117"/>
      <c r="Z9" s="63">
        <f t="shared" ref="Z9:Z12" si="7">+Y9-X9</f>
        <v>0</v>
      </c>
      <c r="AA9" s="117"/>
      <c r="AB9" s="117"/>
      <c r="AC9" s="62">
        <f t="shared" ref="AC9:AC12" si="8">+AB9-AA9</f>
        <v>0</v>
      </c>
      <c r="AD9" s="117"/>
      <c r="AE9" s="117"/>
      <c r="AF9" s="63">
        <f t="shared" ref="AF9:AF12" si="9">+AE9-AD9</f>
        <v>0</v>
      </c>
      <c r="AG9" s="117"/>
      <c r="AH9" s="117"/>
      <c r="AI9" s="62">
        <f t="shared" ref="AI9:AI12" si="10">+AH9-AG9</f>
        <v>0</v>
      </c>
      <c r="AJ9" s="117"/>
      <c r="AK9" s="117"/>
      <c r="AL9" s="63">
        <f t="shared" ref="AL9:AL12" si="11">+AK9-AJ9</f>
        <v>0</v>
      </c>
      <c r="AM9" s="68">
        <f t="shared" ref="AM9:AM21" si="12">+C9+F9+I9+L9+O9+R9+U9+X9+AA9+AD9+AG9+AJ9</f>
        <v>0</v>
      </c>
      <c r="AN9" s="123" t="e">
        <f>+AM9/$AM$21</f>
        <v>#DIV/0!</v>
      </c>
      <c r="AO9" s="68">
        <f t="shared" ref="AO9:AO21" si="13">+D9+G9+J9+M9+P9+S9+V9+Y9+AB9+AE9+AH9+AK9</f>
        <v>0</v>
      </c>
      <c r="AP9" s="123" t="e">
        <f>+AO9/$AO$21</f>
        <v>#DIV/0!</v>
      </c>
      <c r="AQ9" s="68">
        <f>+AO9-AM9</f>
        <v>0</v>
      </c>
    </row>
    <row r="10" spans="1:43" x14ac:dyDescent="0.25">
      <c r="B10" s="66" t="s">
        <v>52</v>
      </c>
      <c r="C10" s="117"/>
      <c r="D10" s="117"/>
      <c r="E10" s="62">
        <f t="shared" si="0"/>
        <v>0</v>
      </c>
      <c r="F10" s="117"/>
      <c r="G10" s="117"/>
      <c r="H10" s="63">
        <f t="shared" si="1"/>
        <v>0</v>
      </c>
      <c r="I10" s="117"/>
      <c r="J10" s="117"/>
      <c r="K10" s="62">
        <f t="shared" si="2"/>
        <v>0</v>
      </c>
      <c r="L10" s="117"/>
      <c r="M10" s="117"/>
      <c r="N10" s="63">
        <f t="shared" si="3"/>
        <v>0</v>
      </c>
      <c r="O10" s="117"/>
      <c r="P10" s="117"/>
      <c r="Q10" s="62">
        <f t="shared" si="4"/>
        <v>0</v>
      </c>
      <c r="R10" s="117"/>
      <c r="S10" s="117"/>
      <c r="T10" s="63">
        <f t="shared" si="5"/>
        <v>0</v>
      </c>
      <c r="U10" s="117"/>
      <c r="V10" s="117"/>
      <c r="W10" s="62">
        <f t="shared" si="6"/>
        <v>0</v>
      </c>
      <c r="X10" s="117"/>
      <c r="Y10" s="117"/>
      <c r="Z10" s="63">
        <f t="shared" si="7"/>
        <v>0</v>
      </c>
      <c r="AA10" s="117"/>
      <c r="AB10" s="117"/>
      <c r="AC10" s="62">
        <f t="shared" si="8"/>
        <v>0</v>
      </c>
      <c r="AD10" s="117"/>
      <c r="AE10" s="117"/>
      <c r="AF10" s="63">
        <f t="shared" si="9"/>
        <v>0</v>
      </c>
      <c r="AG10" s="117"/>
      <c r="AH10" s="117"/>
      <c r="AI10" s="62">
        <f t="shared" si="10"/>
        <v>0</v>
      </c>
      <c r="AJ10" s="117"/>
      <c r="AK10" s="117"/>
      <c r="AL10" s="63">
        <f t="shared" si="11"/>
        <v>0</v>
      </c>
      <c r="AM10" s="68">
        <f t="shared" si="12"/>
        <v>0</v>
      </c>
      <c r="AN10" s="123" t="e">
        <f>+AM10/$AM$21</f>
        <v>#DIV/0!</v>
      </c>
      <c r="AO10" s="68">
        <f t="shared" si="13"/>
        <v>0</v>
      </c>
      <c r="AP10" s="123" t="e">
        <f>+AO10/$AO$21</f>
        <v>#DIV/0!</v>
      </c>
      <c r="AQ10" s="68">
        <f t="shared" ref="AQ10:AQ21" si="14">+AO10-AM10</f>
        <v>0</v>
      </c>
    </row>
    <row r="11" spans="1:43" x14ac:dyDescent="0.25">
      <c r="B11" s="66" t="s">
        <v>53</v>
      </c>
      <c r="C11" s="117"/>
      <c r="D11" s="117"/>
      <c r="E11" s="62">
        <f t="shared" si="0"/>
        <v>0</v>
      </c>
      <c r="F11" s="117"/>
      <c r="G11" s="117"/>
      <c r="H11" s="63">
        <f t="shared" si="1"/>
        <v>0</v>
      </c>
      <c r="I11" s="117"/>
      <c r="J11" s="117"/>
      <c r="K11" s="62">
        <f t="shared" si="2"/>
        <v>0</v>
      </c>
      <c r="L11" s="117"/>
      <c r="M11" s="117"/>
      <c r="N11" s="63">
        <f t="shared" si="3"/>
        <v>0</v>
      </c>
      <c r="O11" s="117"/>
      <c r="P11" s="117"/>
      <c r="Q11" s="62">
        <f t="shared" si="4"/>
        <v>0</v>
      </c>
      <c r="R11" s="117"/>
      <c r="S11" s="117"/>
      <c r="T11" s="63">
        <f t="shared" si="5"/>
        <v>0</v>
      </c>
      <c r="U11" s="117"/>
      <c r="V11" s="117"/>
      <c r="W11" s="62">
        <f t="shared" si="6"/>
        <v>0</v>
      </c>
      <c r="X11" s="117"/>
      <c r="Y11" s="117"/>
      <c r="Z11" s="63">
        <f t="shared" si="7"/>
        <v>0</v>
      </c>
      <c r="AA11" s="117"/>
      <c r="AB11" s="117"/>
      <c r="AC11" s="62">
        <f t="shared" si="8"/>
        <v>0</v>
      </c>
      <c r="AD11" s="117"/>
      <c r="AE11" s="117"/>
      <c r="AF11" s="63">
        <f t="shared" si="9"/>
        <v>0</v>
      </c>
      <c r="AG11" s="117"/>
      <c r="AH11" s="117"/>
      <c r="AI11" s="62">
        <f t="shared" si="10"/>
        <v>0</v>
      </c>
      <c r="AJ11" s="117"/>
      <c r="AK11" s="117"/>
      <c r="AL11" s="63">
        <f t="shared" si="11"/>
        <v>0</v>
      </c>
      <c r="AM11" s="68">
        <f t="shared" si="12"/>
        <v>0</v>
      </c>
      <c r="AN11" s="123" t="e">
        <f>+AM11/$AM$21</f>
        <v>#DIV/0!</v>
      </c>
      <c r="AO11" s="68">
        <f t="shared" si="13"/>
        <v>0</v>
      </c>
      <c r="AP11" s="123" t="e">
        <f>+AO11/$AO$21</f>
        <v>#DIV/0!</v>
      </c>
      <c r="AQ11" s="68">
        <f t="shared" si="14"/>
        <v>0</v>
      </c>
    </row>
    <row r="12" spans="1:43" x14ac:dyDescent="0.25">
      <c r="B12" s="66" t="s">
        <v>17</v>
      </c>
      <c r="C12" s="117"/>
      <c r="D12" s="117"/>
      <c r="E12" s="62">
        <f t="shared" si="0"/>
        <v>0</v>
      </c>
      <c r="F12" s="117"/>
      <c r="G12" s="117"/>
      <c r="H12" s="63">
        <f t="shared" si="1"/>
        <v>0</v>
      </c>
      <c r="I12" s="117"/>
      <c r="J12" s="117"/>
      <c r="K12" s="62">
        <f t="shared" si="2"/>
        <v>0</v>
      </c>
      <c r="L12" s="117"/>
      <c r="M12" s="117"/>
      <c r="N12" s="63">
        <f t="shared" si="3"/>
        <v>0</v>
      </c>
      <c r="O12" s="117"/>
      <c r="P12" s="117"/>
      <c r="Q12" s="62">
        <f t="shared" si="4"/>
        <v>0</v>
      </c>
      <c r="R12" s="117"/>
      <c r="S12" s="117"/>
      <c r="T12" s="63">
        <f t="shared" si="5"/>
        <v>0</v>
      </c>
      <c r="U12" s="117"/>
      <c r="V12" s="117"/>
      <c r="W12" s="62">
        <f t="shared" si="6"/>
        <v>0</v>
      </c>
      <c r="X12" s="117"/>
      <c r="Y12" s="117"/>
      <c r="Z12" s="63">
        <f t="shared" si="7"/>
        <v>0</v>
      </c>
      <c r="AA12" s="117"/>
      <c r="AB12" s="117"/>
      <c r="AC12" s="62">
        <f t="shared" si="8"/>
        <v>0</v>
      </c>
      <c r="AD12" s="117"/>
      <c r="AE12" s="117"/>
      <c r="AF12" s="63">
        <f t="shared" si="9"/>
        <v>0</v>
      </c>
      <c r="AG12" s="117"/>
      <c r="AH12" s="117"/>
      <c r="AI12" s="62">
        <f t="shared" si="10"/>
        <v>0</v>
      </c>
      <c r="AJ12" s="117"/>
      <c r="AK12" s="117"/>
      <c r="AL12" s="63">
        <f t="shared" si="11"/>
        <v>0</v>
      </c>
      <c r="AM12" s="68">
        <f t="shared" si="12"/>
        <v>0</v>
      </c>
      <c r="AN12" s="123" t="e">
        <f>+AM12/$AM$21</f>
        <v>#DIV/0!</v>
      </c>
      <c r="AO12" s="68">
        <f t="shared" si="13"/>
        <v>0</v>
      </c>
      <c r="AP12" s="123" t="e">
        <f>+AO12/$AO$21</f>
        <v>#DIV/0!</v>
      </c>
      <c r="AQ12" s="68">
        <f t="shared" si="14"/>
        <v>0</v>
      </c>
    </row>
    <row r="13" spans="1:43" x14ac:dyDescent="0.25">
      <c r="B13" s="124" t="s">
        <v>233</v>
      </c>
      <c r="C13" s="68"/>
      <c r="D13" s="68"/>
      <c r="E13" s="62"/>
      <c r="F13" s="68"/>
      <c r="G13" s="68"/>
      <c r="H13" s="483"/>
      <c r="I13" s="68"/>
      <c r="J13" s="68"/>
      <c r="K13" s="62"/>
      <c r="L13" s="68"/>
      <c r="M13" s="68"/>
      <c r="N13" s="64"/>
      <c r="O13" s="68"/>
      <c r="P13" s="68"/>
      <c r="Q13" s="62"/>
      <c r="R13" s="68"/>
      <c r="S13" s="68"/>
      <c r="T13" s="64"/>
      <c r="U13" s="68"/>
      <c r="V13" s="68"/>
      <c r="W13" s="62"/>
      <c r="X13" s="68"/>
      <c r="Y13" s="68"/>
      <c r="Z13" s="64"/>
      <c r="AA13" s="68"/>
      <c r="AB13" s="68"/>
      <c r="AC13" s="62"/>
      <c r="AD13" s="68"/>
      <c r="AE13" s="68"/>
      <c r="AF13" s="64"/>
      <c r="AG13" s="68"/>
      <c r="AH13" s="68"/>
      <c r="AI13" s="62"/>
      <c r="AJ13" s="68"/>
      <c r="AK13" s="68"/>
      <c r="AL13" s="64"/>
      <c r="AM13" s="68"/>
      <c r="AN13" s="123"/>
      <c r="AO13" s="68"/>
      <c r="AP13" s="123"/>
      <c r="AQ13" s="68"/>
    </row>
    <row r="14" spans="1:43" x14ac:dyDescent="0.25">
      <c r="B14" s="66" t="s">
        <v>57</v>
      </c>
      <c r="C14" s="117"/>
      <c r="D14" s="117"/>
      <c r="E14" s="62">
        <f t="shared" si="0"/>
        <v>0</v>
      </c>
      <c r="F14" s="117"/>
      <c r="G14" s="117"/>
      <c r="H14" s="63">
        <f t="shared" ref="H14:H21" si="15">+G14-F14</f>
        <v>0</v>
      </c>
      <c r="I14" s="117"/>
      <c r="J14" s="117"/>
      <c r="K14" s="62">
        <f t="shared" ref="K14:K21" si="16">+J14-I14</f>
        <v>0</v>
      </c>
      <c r="L14" s="117"/>
      <c r="M14" s="117"/>
      <c r="N14" s="63">
        <f t="shared" ref="N14:N21" si="17">+M14-L14</f>
        <v>0</v>
      </c>
      <c r="O14" s="117"/>
      <c r="P14" s="117"/>
      <c r="Q14" s="62">
        <f t="shared" ref="Q14:Q21" si="18">+P14-O14</f>
        <v>0</v>
      </c>
      <c r="R14" s="117"/>
      <c r="S14" s="117"/>
      <c r="T14" s="63">
        <f t="shared" ref="T14:T21" si="19">+S14-R14</f>
        <v>0</v>
      </c>
      <c r="U14" s="117"/>
      <c r="V14" s="117"/>
      <c r="W14" s="62">
        <f t="shared" ref="W14:W21" si="20">+V14-U14</f>
        <v>0</v>
      </c>
      <c r="X14" s="117"/>
      <c r="Y14" s="117"/>
      <c r="Z14" s="63">
        <f t="shared" ref="Z14:Z21" si="21">+Y14-X14</f>
        <v>0</v>
      </c>
      <c r="AA14" s="117"/>
      <c r="AB14" s="117"/>
      <c r="AC14" s="62">
        <f t="shared" ref="AC14:AC21" si="22">+AB14-AA14</f>
        <v>0</v>
      </c>
      <c r="AD14" s="117"/>
      <c r="AE14" s="117"/>
      <c r="AF14" s="63">
        <f t="shared" ref="AF14:AF21" si="23">+AE14-AD14</f>
        <v>0</v>
      </c>
      <c r="AG14" s="117"/>
      <c r="AH14" s="117"/>
      <c r="AI14" s="62">
        <f t="shared" ref="AI14:AI21" si="24">+AH14-AG14</f>
        <v>0</v>
      </c>
      <c r="AJ14" s="117"/>
      <c r="AK14" s="117"/>
      <c r="AL14" s="63">
        <f t="shared" ref="AL14:AL21" si="25">+AK14-AJ14</f>
        <v>0</v>
      </c>
      <c r="AM14" s="68">
        <f t="shared" si="12"/>
        <v>0</v>
      </c>
      <c r="AN14" s="123" t="e">
        <f t="shared" ref="AN14:AN20" si="26">+AM14/$AM$21</f>
        <v>#DIV/0!</v>
      </c>
      <c r="AO14" s="68">
        <f t="shared" si="13"/>
        <v>0</v>
      </c>
      <c r="AP14" s="123" t="e">
        <f t="shared" ref="AP14:AP20" si="27">+AO14/$AO$21</f>
        <v>#DIV/0!</v>
      </c>
      <c r="AQ14" s="68">
        <f t="shared" si="14"/>
        <v>0</v>
      </c>
    </row>
    <row r="15" spans="1:43" x14ac:dyDescent="0.25">
      <c r="B15" s="66" t="s">
        <v>58</v>
      </c>
      <c r="C15" s="117"/>
      <c r="D15" s="117"/>
      <c r="E15" s="62">
        <f t="shared" si="0"/>
        <v>0</v>
      </c>
      <c r="F15" s="117"/>
      <c r="G15" s="117"/>
      <c r="H15" s="63">
        <f t="shared" si="15"/>
        <v>0</v>
      </c>
      <c r="I15" s="117"/>
      <c r="J15" s="117"/>
      <c r="K15" s="62">
        <f t="shared" si="16"/>
        <v>0</v>
      </c>
      <c r="L15" s="117"/>
      <c r="M15" s="117"/>
      <c r="N15" s="63">
        <f t="shared" si="17"/>
        <v>0</v>
      </c>
      <c r="O15" s="117"/>
      <c r="P15" s="117"/>
      <c r="Q15" s="62">
        <f t="shared" si="18"/>
        <v>0</v>
      </c>
      <c r="R15" s="117"/>
      <c r="S15" s="117"/>
      <c r="T15" s="63">
        <f t="shared" si="19"/>
        <v>0</v>
      </c>
      <c r="U15" s="117"/>
      <c r="V15" s="117"/>
      <c r="W15" s="62">
        <f t="shared" si="20"/>
        <v>0</v>
      </c>
      <c r="X15" s="117"/>
      <c r="Y15" s="117"/>
      <c r="Z15" s="63">
        <f t="shared" si="21"/>
        <v>0</v>
      </c>
      <c r="AA15" s="117"/>
      <c r="AB15" s="117"/>
      <c r="AC15" s="62">
        <f t="shared" si="22"/>
        <v>0</v>
      </c>
      <c r="AD15" s="117"/>
      <c r="AE15" s="117"/>
      <c r="AF15" s="63">
        <f t="shared" si="23"/>
        <v>0</v>
      </c>
      <c r="AG15" s="117"/>
      <c r="AH15" s="117"/>
      <c r="AI15" s="62">
        <f t="shared" si="24"/>
        <v>0</v>
      </c>
      <c r="AJ15" s="117"/>
      <c r="AK15" s="117"/>
      <c r="AL15" s="63">
        <f t="shared" si="25"/>
        <v>0</v>
      </c>
      <c r="AM15" s="68">
        <f t="shared" si="12"/>
        <v>0</v>
      </c>
      <c r="AN15" s="123" t="e">
        <f t="shared" si="26"/>
        <v>#DIV/0!</v>
      </c>
      <c r="AO15" s="68">
        <f t="shared" si="13"/>
        <v>0</v>
      </c>
      <c r="AP15" s="123" t="e">
        <f t="shared" si="27"/>
        <v>#DIV/0!</v>
      </c>
      <c r="AQ15" s="68">
        <f t="shared" si="14"/>
        <v>0</v>
      </c>
    </row>
    <row r="16" spans="1:43" x14ac:dyDescent="0.25">
      <c r="B16" s="66" t="s">
        <v>59</v>
      </c>
      <c r="C16" s="117"/>
      <c r="D16" s="117"/>
      <c r="E16" s="62">
        <f t="shared" si="0"/>
        <v>0</v>
      </c>
      <c r="F16" s="117"/>
      <c r="G16" s="117"/>
      <c r="H16" s="63">
        <f t="shared" si="15"/>
        <v>0</v>
      </c>
      <c r="I16" s="117"/>
      <c r="J16" s="117"/>
      <c r="K16" s="62">
        <f t="shared" si="16"/>
        <v>0</v>
      </c>
      <c r="L16" s="117"/>
      <c r="M16" s="117"/>
      <c r="N16" s="63">
        <f t="shared" si="17"/>
        <v>0</v>
      </c>
      <c r="O16" s="117"/>
      <c r="P16" s="117"/>
      <c r="Q16" s="62">
        <f t="shared" si="18"/>
        <v>0</v>
      </c>
      <c r="R16" s="117"/>
      <c r="S16" s="117"/>
      <c r="T16" s="63">
        <f t="shared" si="19"/>
        <v>0</v>
      </c>
      <c r="U16" s="117"/>
      <c r="V16" s="117"/>
      <c r="W16" s="62">
        <f t="shared" si="20"/>
        <v>0</v>
      </c>
      <c r="X16" s="117"/>
      <c r="Y16" s="117"/>
      <c r="Z16" s="63">
        <f t="shared" si="21"/>
        <v>0</v>
      </c>
      <c r="AA16" s="117"/>
      <c r="AB16" s="117"/>
      <c r="AC16" s="62">
        <f t="shared" si="22"/>
        <v>0</v>
      </c>
      <c r="AD16" s="117"/>
      <c r="AE16" s="117"/>
      <c r="AF16" s="63">
        <f t="shared" si="23"/>
        <v>0</v>
      </c>
      <c r="AG16" s="117"/>
      <c r="AH16" s="117"/>
      <c r="AI16" s="62">
        <f t="shared" si="24"/>
        <v>0</v>
      </c>
      <c r="AJ16" s="117"/>
      <c r="AK16" s="117"/>
      <c r="AL16" s="63">
        <f t="shared" si="25"/>
        <v>0</v>
      </c>
      <c r="AM16" s="70">
        <f t="shared" si="12"/>
        <v>0</v>
      </c>
      <c r="AN16" s="123" t="e">
        <f t="shared" si="26"/>
        <v>#DIV/0!</v>
      </c>
      <c r="AO16" s="70">
        <f t="shared" si="13"/>
        <v>0</v>
      </c>
      <c r="AP16" s="123" t="e">
        <f t="shared" si="27"/>
        <v>#DIV/0!</v>
      </c>
      <c r="AQ16" s="68">
        <f t="shared" si="14"/>
        <v>0</v>
      </c>
    </row>
    <row r="17" spans="1:44" s="46" customFormat="1" x14ac:dyDescent="0.25">
      <c r="B17" s="66" t="s">
        <v>60</v>
      </c>
      <c r="C17" s="117"/>
      <c r="D17" s="117"/>
      <c r="E17" s="62">
        <f t="shared" si="0"/>
        <v>0</v>
      </c>
      <c r="F17" s="117"/>
      <c r="G17" s="117"/>
      <c r="H17" s="63">
        <f t="shared" si="15"/>
        <v>0</v>
      </c>
      <c r="I17" s="117"/>
      <c r="J17" s="117"/>
      <c r="K17" s="62">
        <f t="shared" si="16"/>
        <v>0</v>
      </c>
      <c r="L17" s="117"/>
      <c r="M17" s="117"/>
      <c r="N17" s="63">
        <f t="shared" si="17"/>
        <v>0</v>
      </c>
      <c r="O17" s="117"/>
      <c r="P17" s="117"/>
      <c r="Q17" s="62">
        <f t="shared" si="18"/>
        <v>0</v>
      </c>
      <c r="R17" s="117"/>
      <c r="S17" s="117"/>
      <c r="T17" s="63">
        <f t="shared" si="19"/>
        <v>0</v>
      </c>
      <c r="U17" s="117"/>
      <c r="V17" s="117"/>
      <c r="W17" s="62">
        <f t="shared" si="20"/>
        <v>0</v>
      </c>
      <c r="X17" s="117"/>
      <c r="Y17" s="117"/>
      <c r="Z17" s="63">
        <f t="shared" si="21"/>
        <v>0</v>
      </c>
      <c r="AA17" s="117"/>
      <c r="AB17" s="117"/>
      <c r="AC17" s="62">
        <f t="shared" si="22"/>
        <v>0</v>
      </c>
      <c r="AD17" s="117"/>
      <c r="AE17" s="117"/>
      <c r="AF17" s="63">
        <f t="shared" si="23"/>
        <v>0</v>
      </c>
      <c r="AG17" s="117"/>
      <c r="AH17" s="117"/>
      <c r="AI17" s="62">
        <f t="shared" si="24"/>
        <v>0</v>
      </c>
      <c r="AJ17" s="117"/>
      <c r="AK17" s="117"/>
      <c r="AL17" s="63">
        <f t="shared" si="25"/>
        <v>0</v>
      </c>
      <c r="AM17" s="68">
        <f t="shared" si="12"/>
        <v>0</v>
      </c>
      <c r="AN17" s="123" t="e">
        <f t="shared" si="26"/>
        <v>#DIV/0!</v>
      </c>
      <c r="AO17" s="68">
        <f t="shared" si="13"/>
        <v>0</v>
      </c>
      <c r="AP17" s="123" t="e">
        <f t="shared" si="27"/>
        <v>#DIV/0!</v>
      </c>
      <c r="AQ17" s="68">
        <f t="shared" si="14"/>
        <v>0</v>
      </c>
    </row>
    <row r="18" spans="1:44" x14ac:dyDescent="0.25">
      <c r="A18" s="125"/>
      <c r="B18" s="66" t="s">
        <v>62</v>
      </c>
      <c r="C18" s="117"/>
      <c r="D18" s="117"/>
      <c r="E18" s="62">
        <f t="shared" si="0"/>
        <v>0</v>
      </c>
      <c r="F18" s="117"/>
      <c r="G18" s="117"/>
      <c r="H18" s="63">
        <f t="shared" si="15"/>
        <v>0</v>
      </c>
      <c r="I18" s="117"/>
      <c r="J18" s="117"/>
      <c r="K18" s="62">
        <f t="shared" si="16"/>
        <v>0</v>
      </c>
      <c r="L18" s="117"/>
      <c r="M18" s="117"/>
      <c r="N18" s="63">
        <f t="shared" si="17"/>
        <v>0</v>
      </c>
      <c r="O18" s="117"/>
      <c r="P18" s="117"/>
      <c r="Q18" s="62">
        <f t="shared" si="18"/>
        <v>0</v>
      </c>
      <c r="R18" s="117"/>
      <c r="S18" s="117"/>
      <c r="T18" s="63">
        <f t="shared" si="19"/>
        <v>0</v>
      </c>
      <c r="U18" s="117"/>
      <c r="V18" s="117"/>
      <c r="W18" s="62">
        <f t="shared" si="20"/>
        <v>0</v>
      </c>
      <c r="X18" s="117"/>
      <c r="Y18" s="117"/>
      <c r="Z18" s="63">
        <f t="shared" si="21"/>
        <v>0</v>
      </c>
      <c r="AA18" s="117"/>
      <c r="AB18" s="117"/>
      <c r="AC18" s="62">
        <f t="shared" si="22"/>
        <v>0</v>
      </c>
      <c r="AD18" s="117"/>
      <c r="AE18" s="117"/>
      <c r="AF18" s="63">
        <f t="shared" si="23"/>
        <v>0</v>
      </c>
      <c r="AG18" s="117"/>
      <c r="AH18" s="117"/>
      <c r="AI18" s="62">
        <f t="shared" si="24"/>
        <v>0</v>
      </c>
      <c r="AJ18" s="117"/>
      <c r="AK18" s="117"/>
      <c r="AL18" s="63">
        <f t="shared" si="25"/>
        <v>0</v>
      </c>
      <c r="AM18" s="68">
        <f t="shared" si="12"/>
        <v>0</v>
      </c>
      <c r="AN18" s="123" t="e">
        <f t="shared" si="26"/>
        <v>#DIV/0!</v>
      </c>
      <c r="AO18" s="68">
        <f t="shared" si="13"/>
        <v>0</v>
      </c>
      <c r="AP18" s="123" t="e">
        <f t="shared" si="27"/>
        <v>#DIV/0!</v>
      </c>
      <c r="AQ18" s="68">
        <f t="shared" si="14"/>
        <v>0</v>
      </c>
    </row>
    <row r="19" spans="1:44" x14ac:dyDescent="0.25">
      <c r="A19" s="125"/>
      <c r="B19" s="66" t="s">
        <v>63</v>
      </c>
      <c r="C19" s="117"/>
      <c r="D19" s="117"/>
      <c r="E19" s="62">
        <f t="shared" si="0"/>
        <v>0</v>
      </c>
      <c r="F19" s="117"/>
      <c r="G19" s="117"/>
      <c r="H19" s="63">
        <f t="shared" si="15"/>
        <v>0</v>
      </c>
      <c r="I19" s="117"/>
      <c r="J19" s="117"/>
      <c r="K19" s="62">
        <f t="shared" si="16"/>
        <v>0</v>
      </c>
      <c r="L19" s="117"/>
      <c r="M19" s="117"/>
      <c r="N19" s="63">
        <f t="shared" si="17"/>
        <v>0</v>
      </c>
      <c r="O19" s="117"/>
      <c r="P19" s="117"/>
      <c r="Q19" s="62">
        <f t="shared" si="18"/>
        <v>0</v>
      </c>
      <c r="R19" s="117"/>
      <c r="S19" s="117"/>
      <c r="T19" s="63">
        <f t="shared" si="19"/>
        <v>0</v>
      </c>
      <c r="U19" s="117"/>
      <c r="V19" s="117"/>
      <c r="W19" s="62">
        <f t="shared" si="20"/>
        <v>0</v>
      </c>
      <c r="X19" s="117"/>
      <c r="Y19" s="117"/>
      <c r="Z19" s="63">
        <f t="shared" si="21"/>
        <v>0</v>
      </c>
      <c r="AA19" s="117"/>
      <c r="AB19" s="117"/>
      <c r="AC19" s="62">
        <f t="shared" si="22"/>
        <v>0</v>
      </c>
      <c r="AD19" s="117"/>
      <c r="AE19" s="117"/>
      <c r="AF19" s="63">
        <f t="shared" si="23"/>
        <v>0</v>
      </c>
      <c r="AG19" s="117"/>
      <c r="AH19" s="117"/>
      <c r="AI19" s="62">
        <f t="shared" si="24"/>
        <v>0</v>
      </c>
      <c r="AJ19" s="117"/>
      <c r="AK19" s="117"/>
      <c r="AL19" s="63">
        <f t="shared" si="25"/>
        <v>0</v>
      </c>
      <c r="AM19" s="68">
        <f t="shared" si="12"/>
        <v>0</v>
      </c>
      <c r="AN19" s="123" t="e">
        <f t="shared" si="26"/>
        <v>#DIV/0!</v>
      </c>
      <c r="AO19" s="68">
        <f t="shared" si="13"/>
        <v>0</v>
      </c>
      <c r="AP19" s="123" t="e">
        <f t="shared" si="27"/>
        <v>#DIV/0!</v>
      </c>
      <c r="AQ19" s="68">
        <f t="shared" si="14"/>
        <v>0</v>
      </c>
    </row>
    <row r="20" spans="1:44" x14ac:dyDescent="0.25">
      <c r="A20" s="125"/>
      <c r="B20" s="66" t="s">
        <v>64</v>
      </c>
      <c r="C20" s="117"/>
      <c r="D20" s="117"/>
      <c r="E20" s="62">
        <f t="shared" si="0"/>
        <v>0</v>
      </c>
      <c r="F20" s="117"/>
      <c r="G20" s="117"/>
      <c r="H20" s="63">
        <f t="shared" si="15"/>
        <v>0</v>
      </c>
      <c r="I20" s="117"/>
      <c r="J20" s="117"/>
      <c r="K20" s="62">
        <f t="shared" si="16"/>
        <v>0</v>
      </c>
      <c r="L20" s="117"/>
      <c r="M20" s="117"/>
      <c r="N20" s="63">
        <f t="shared" si="17"/>
        <v>0</v>
      </c>
      <c r="O20" s="117"/>
      <c r="P20" s="117"/>
      <c r="Q20" s="62">
        <f t="shared" si="18"/>
        <v>0</v>
      </c>
      <c r="R20" s="117"/>
      <c r="S20" s="117"/>
      <c r="T20" s="63">
        <f t="shared" si="19"/>
        <v>0</v>
      </c>
      <c r="U20" s="117"/>
      <c r="V20" s="117"/>
      <c r="W20" s="62">
        <f t="shared" si="20"/>
        <v>0</v>
      </c>
      <c r="X20" s="117"/>
      <c r="Y20" s="117"/>
      <c r="Z20" s="63">
        <f t="shared" si="21"/>
        <v>0</v>
      </c>
      <c r="AA20" s="117"/>
      <c r="AB20" s="117"/>
      <c r="AC20" s="62">
        <f t="shared" si="22"/>
        <v>0</v>
      </c>
      <c r="AD20" s="117"/>
      <c r="AE20" s="117"/>
      <c r="AF20" s="63">
        <f t="shared" si="23"/>
        <v>0</v>
      </c>
      <c r="AG20" s="117"/>
      <c r="AH20" s="117"/>
      <c r="AI20" s="62">
        <f t="shared" si="24"/>
        <v>0</v>
      </c>
      <c r="AJ20" s="117"/>
      <c r="AK20" s="117"/>
      <c r="AL20" s="63">
        <f t="shared" si="25"/>
        <v>0</v>
      </c>
      <c r="AM20" s="68">
        <f t="shared" si="12"/>
        <v>0</v>
      </c>
      <c r="AN20" s="123" t="e">
        <f t="shared" si="26"/>
        <v>#DIV/0!</v>
      </c>
      <c r="AO20" s="68">
        <f t="shared" si="13"/>
        <v>0</v>
      </c>
      <c r="AP20" s="123" t="e">
        <f t="shared" si="27"/>
        <v>#DIV/0!</v>
      </c>
      <c r="AQ20" s="68">
        <f t="shared" si="14"/>
        <v>0</v>
      </c>
    </row>
    <row r="21" spans="1:44" s="126" customFormat="1" x14ac:dyDescent="0.25">
      <c r="B21" s="127" t="s">
        <v>234</v>
      </c>
      <c r="C21" s="133">
        <f>+C8+C9+C10+C11+C12+C14+C15+C16+C17+C18+C19+C20</f>
        <v>0</v>
      </c>
      <c r="D21" s="133">
        <f>+D8+D9+D10+D11+D12+D14+D15+D16+D17+D18+D19+D20</f>
        <v>0</v>
      </c>
      <c r="E21" s="62">
        <f t="shared" si="0"/>
        <v>0</v>
      </c>
      <c r="F21" s="134">
        <f>+F8+F9+F10+F11+F12+F14+F15+F16+F17+F18+F19+F20</f>
        <v>0</v>
      </c>
      <c r="G21" s="134">
        <f>+G8+G9+G10+G11+G12+G14+G15+G16+G17+G18+G19+G20</f>
        <v>0</v>
      </c>
      <c r="H21" s="63">
        <f t="shared" si="15"/>
        <v>0</v>
      </c>
      <c r="I21" s="133">
        <f>+I8+I9+I10+I11+I12+I14+I15+I16+I17+I18+I19+I20</f>
        <v>0</v>
      </c>
      <c r="J21" s="133">
        <f>+J8+J9+J10+J11+J12+J14+J15+J16+J17+J18+J19+J20</f>
        <v>0</v>
      </c>
      <c r="K21" s="62">
        <f t="shared" si="16"/>
        <v>0</v>
      </c>
      <c r="L21" s="134">
        <f>+L8+L9+L10+L11+L12+L14+L15+L16+L17+L18+L19+L20</f>
        <v>0</v>
      </c>
      <c r="M21" s="134">
        <f>+M8+M9+M10+M11+M12+M14+M15+M16+M17+M18+M19+M20</f>
        <v>0</v>
      </c>
      <c r="N21" s="63">
        <f t="shared" si="17"/>
        <v>0</v>
      </c>
      <c r="O21" s="133">
        <f>+O8+O9+O10+O11+O12+O14+O15+O16+O17+O18+O19+O20</f>
        <v>0</v>
      </c>
      <c r="P21" s="133">
        <f>+P8+P9+P10+P11+P12+P14+P15+P16+P17+P18+P19+P20</f>
        <v>0</v>
      </c>
      <c r="Q21" s="62">
        <f t="shared" si="18"/>
        <v>0</v>
      </c>
      <c r="R21" s="134">
        <f>+R8+R9+R10+R11+R12+R14+R15+R16+R17+R18+R19+R20</f>
        <v>0</v>
      </c>
      <c r="S21" s="134">
        <f>+S8+S9+S10+S11+S12+S14+S15+S16+S17+S18+S19+S20</f>
        <v>0</v>
      </c>
      <c r="T21" s="63">
        <f t="shared" si="19"/>
        <v>0</v>
      </c>
      <c r="U21" s="133">
        <f>+U8+U9+U10+U11+U12+U14+U15+U16+U17+U18+U19+U20</f>
        <v>0</v>
      </c>
      <c r="V21" s="133">
        <f>+V8+V9+V10+V11+V12+V14+V15+V16+V17+V18+V19+V20</f>
        <v>0</v>
      </c>
      <c r="W21" s="62">
        <f t="shared" si="20"/>
        <v>0</v>
      </c>
      <c r="X21" s="134">
        <f>+X8+X9+X10+X11+X12+X14+X15+X16+X17+X18+X19+X20</f>
        <v>0</v>
      </c>
      <c r="Y21" s="134">
        <f>+Y8+Y9+Y10+Y11+Y12+Y14+Y15+Y16+Y17+Y18+Y19+Y20</f>
        <v>0</v>
      </c>
      <c r="Z21" s="63">
        <f t="shared" si="21"/>
        <v>0</v>
      </c>
      <c r="AA21" s="133">
        <f>+AA8+AA9+AA10+AA11+AA12+AA14+AA15+AA16+AA17+AA18+AA19+AA20</f>
        <v>0</v>
      </c>
      <c r="AB21" s="133">
        <f>+AB8+AB9+AB10+AB11+AB12+AB14+AB15+AB16+AB17+AB18+AB19+AB20</f>
        <v>0</v>
      </c>
      <c r="AC21" s="62">
        <f t="shared" si="22"/>
        <v>0</v>
      </c>
      <c r="AD21" s="134">
        <f>+AD8+AD9+AD10+AD11+AD12+AD14+AD15+AD16+AD17+AD18+AD19+AD20</f>
        <v>0</v>
      </c>
      <c r="AE21" s="134">
        <f>+AE8+AE9+AE10+AE11+AE12+AE14+AE15+AE16+AE17+AE18+AE19+AE20</f>
        <v>0</v>
      </c>
      <c r="AF21" s="63">
        <f t="shared" si="23"/>
        <v>0</v>
      </c>
      <c r="AG21" s="133">
        <f>+AG8+AG9+AG10+AG11+AG12+AG14+AG15+AG16+AG17+AG18+AG19+AG20</f>
        <v>0</v>
      </c>
      <c r="AH21" s="133">
        <f>+AH8+AH9+AH10+AH11+AH12+AH14+AH15+AH16+AH17+AH18+AH19+AH20</f>
        <v>0</v>
      </c>
      <c r="AI21" s="62">
        <f t="shared" si="24"/>
        <v>0</v>
      </c>
      <c r="AJ21" s="134">
        <f>+AJ8+AJ9+AJ10+AJ11+AJ12+AJ14+AJ15+AJ16+AJ17+AJ18+AJ19+AJ20</f>
        <v>0</v>
      </c>
      <c r="AK21" s="134">
        <f>+AK8+AK9+AK10+AK11+AK12+AK14+AK15+AK16+AK17+AK18+AK19+AK20</f>
        <v>0</v>
      </c>
      <c r="AL21" s="63">
        <f t="shared" si="25"/>
        <v>0</v>
      </c>
      <c r="AM21" s="128">
        <f t="shared" si="12"/>
        <v>0</v>
      </c>
      <c r="AN21" s="129" t="e">
        <f>SUM(AN8:AN20)</f>
        <v>#DIV/0!</v>
      </c>
      <c r="AO21" s="128">
        <f t="shared" si="13"/>
        <v>0</v>
      </c>
      <c r="AP21" s="129" t="e">
        <f>SUM(AP8:AP20)</f>
        <v>#DIV/0!</v>
      </c>
      <c r="AQ21" s="64">
        <f t="shared" si="14"/>
        <v>0</v>
      </c>
    </row>
    <row r="22" spans="1:44" s="83" customFormat="1" hidden="1" x14ac:dyDescent="0.25">
      <c r="B22" s="83" t="s">
        <v>235</v>
      </c>
      <c r="D22" s="83">
        <f>+IF(D21=0,0,1)</f>
        <v>0</v>
      </c>
      <c r="G22" s="83">
        <f>+IF(G21=0,0,1)</f>
        <v>0</v>
      </c>
      <c r="J22" s="83">
        <f>+IF(J21=0,0,1)</f>
        <v>0</v>
      </c>
      <c r="M22" s="83">
        <f>+IF(M21=0,0,1)</f>
        <v>0</v>
      </c>
      <c r="P22" s="83">
        <f>+IF(P21=0,0,1)</f>
        <v>0</v>
      </c>
      <c r="S22" s="83">
        <f>+IF(S21=0,0,1)</f>
        <v>0</v>
      </c>
      <c r="V22" s="83">
        <f>+IF(V21=0,0,1)</f>
        <v>0</v>
      </c>
      <c r="Y22" s="83">
        <f>+IF(Y21=0,0,1)</f>
        <v>0</v>
      </c>
      <c r="AB22" s="83">
        <f>+IF(AB21=0,0,1)</f>
        <v>0</v>
      </c>
      <c r="AE22" s="83">
        <f>+IF(AE21=0,0,1)</f>
        <v>0</v>
      </c>
      <c r="AH22" s="83">
        <f>+IF(AH21=0,0,1)</f>
        <v>0</v>
      </c>
      <c r="AK22" s="83">
        <f>+IF(AK21=0,0,1)</f>
        <v>0</v>
      </c>
      <c r="AN22" s="130"/>
      <c r="AP22" s="130"/>
      <c r="AR22" s="131">
        <f>SUM(D22:AK22)</f>
        <v>0</v>
      </c>
    </row>
    <row r="23" spans="1:44" s="83" customFormat="1" x14ac:dyDescent="0.25">
      <c r="AN23" s="130"/>
      <c r="AP23" s="130"/>
    </row>
    <row r="24" spans="1:44" x14ac:dyDescent="0.25">
      <c r="B24" s="132" t="s">
        <v>93</v>
      </c>
    </row>
  </sheetData>
  <sheetProtection algorithmName="SHA-512" hashValue="1iF6JsChgPGvQUBGHpSr/RyTG3QT090f5y7JOeIupi+xFdGwk5bwaXHcl90P19MEjNJ3wQ53OSj5Vls8kVLhgQ==" saltValue="gbEQzrUf9rOIs5y1lq/WGw==" spinCount="100000" sheet="1" objects="1" scenarios="1"/>
  <mergeCells count="28">
    <mergeCell ref="AM6:AN6"/>
    <mergeCell ref="AA5:AC5"/>
    <mergeCell ref="AD5:AF5"/>
    <mergeCell ref="AG5:AI5"/>
    <mergeCell ref="AJ5:AL5"/>
    <mergeCell ref="AM5:AQ5"/>
    <mergeCell ref="AM4:AQ4"/>
    <mergeCell ref="B5:B6"/>
    <mergeCell ref="C5:E5"/>
    <mergeCell ref="F5:H5"/>
    <mergeCell ref="I5:K5"/>
    <mergeCell ref="L5:N5"/>
    <mergeCell ref="O5:Q5"/>
    <mergeCell ref="R5:T5"/>
    <mergeCell ref="U5:W5"/>
    <mergeCell ref="X5:Z5"/>
    <mergeCell ref="U4:W4"/>
    <mergeCell ref="X4:Z4"/>
    <mergeCell ref="AA4:AC4"/>
    <mergeCell ref="AD4:AF4"/>
    <mergeCell ref="AG4:AI4"/>
    <mergeCell ref="AJ4:AL4"/>
    <mergeCell ref="R4:T4"/>
    <mergeCell ref="C4:E4"/>
    <mergeCell ref="F4:H4"/>
    <mergeCell ref="I4:K4"/>
    <mergeCell ref="L4:N4"/>
    <mergeCell ref="O4:Q4"/>
  </mergeCells>
  <conditionalFormatting sqref="B5:B6">
    <cfRule type="containsText" dxfId="32" priority="14" operator="containsText" text="escluso">
      <formula>NOT(ISERROR(SEARCH("escluso",B5)))</formula>
    </cfRule>
  </conditionalFormatting>
  <conditionalFormatting sqref="E7">
    <cfRule type="cellIs" dxfId="31" priority="28" operator="lessThan">
      <formula>0</formula>
    </cfRule>
  </conditionalFormatting>
  <conditionalFormatting sqref="E8:E21 H8:H21 K8:K21 N8:N21 Q8:Q21 T8:T21 W8:W21 Z8:Z21 AC8:AC21 AF8:AF21 AI8:AI21 AL8:AL21">
    <cfRule type="cellIs" dxfId="30" priority="135" operator="greaterThan">
      <formula>0</formula>
    </cfRule>
  </conditionalFormatting>
  <conditionalFormatting sqref="H7">
    <cfRule type="cellIs" dxfId="29" priority="27" operator="lessThan">
      <formula>0</formula>
    </cfRule>
  </conditionalFormatting>
  <conditionalFormatting sqref="K7">
    <cfRule type="cellIs" dxfId="28" priority="26" operator="lessThan">
      <formula>0</formula>
    </cfRule>
  </conditionalFormatting>
  <conditionalFormatting sqref="N7">
    <cfRule type="cellIs" dxfId="27" priority="25" operator="lessThan">
      <formula>0</formula>
    </cfRule>
  </conditionalFormatting>
  <conditionalFormatting sqref="Q7">
    <cfRule type="cellIs" dxfId="26" priority="24" operator="lessThan">
      <formula>0</formula>
    </cfRule>
  </conditionalFormatting>
  <conditionalFormatting sqref="T7">
    <cfRule type="cellIs" dxfId="25" priority="23" operator="lessThan">
      <formula>0</formula>
    </cfRule>
  </conditionalFormatting>
  <conditionalFormatting sqref="W7">
    <cfRule type="cellIs" dxfId="24" priority="22" operator="lessThan">
      <formula>0</formula>
    </cfRule>
  </conditionalFormatting>
  <conditionalFormatting sqref="Z7">
    <cfRule type="cellIs" dxfId="23" priority="21" operator="lessThan">
      <formula>0</formula>
    </cfRule>
  </conditionalFormatting>
  <conditionalFormatting sqref="AC7">
    <cfRule type="cellIs" dxfId="22" priority="20" operator="lessThan">
      <formula>0</formula>
    </cfRule>
  </conditionalFormatting>
  <conditionalFormatting sqref="AF7">
    <cfRule type="cellIs" dxfId="21" priority="19" operator="lessThan">
      <formula>0</formula>
    </cfRule>
  </conditionalFormatting>
  <conditionalFormatting sqref="AI7">
    <cfRule type="cellIs" dxfId="20" priority="18" operator="lessThan">
      <formula>0</formula>
    </cfRule>
  </conditionalFormatting>
  <conditionalFormatting sqref="AL7">
    <cfRule type="cellIs" dxfId="19" priority="17" operator="lessThan">
      <formula>0</formula>
    </cfRule>
  </conditionalFormatting>
  <conditionalFormatting sqref="AQ9:AQ21">
    <cfRule type="cellIs" dxfId="18" priority="1" operator="greaterThan">
      <formula>0</formula>
    </cfRule>
  </conditionalFormatting>
  <hyperlinks>
    <hyperlink ref="B2" location="'MENU BDG'!A1" display="Indietro" xr:uid="{8EF13D3F-BD88-4E61-9B07-01FE1E6E0CE8}"/>
    <hyperlink ref="B24" location="'BDG COSTI COMUNI'!A7" display="Vai inizio pagina" xr:uid="{9615AE57-519D-4978-86E9-675EAF54A248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4731-7D2E-4835-A7E3-0B161EB3D89B}">
  <dimension ref="B1:K49"/>
  <sheetViews>
    <sheetView showRowColHeaders="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2" sqref="I2"/>
    </sheetView>
  </sheetViews>
  <sheetFormatPr defaultColWidth="9.140625" defaultRowHeight="15" x14ac:dyDescent="0.25"/>
  <cols>
    <col min="1" max="1" width="5.28515625" style="40" customWidth="1"/>
    <col min="2" max="2" width="33.5703125" style="40" customWidth="1"/>
    <col min="3" max="3" width="16.7109375" style="38" customWidth="1"/>
    <col min="4" max="4" width="9.140625" style="39"/>
    <col min="5" max="5" width="16.7109375" style="38" customWidth="1"/>
    <col min="6" max="6" width="9.140625" style="39" customWidth="1"/>
    <col min="7" max="7" width="16.7109375" style="38" customWidth="1"/>
    <col min="8" max="8" width="7.85546875" style="39" customWidth="1"/>
    <col min="9" max="9" width="8.42578125" style="308" customWidth="1"/>
    <col min="10" max="10" width="24.28515625" style="40" customWidth="1"/>
    <col min="11" max="11" width="20" style="40" customWidth="1"/>
    <col min="12" max="16384" width="9.140625" style="40"/>
  </cols>
  <sheetData>
    <row r="1" spans="2:11" x14ac:dyDescent="0.25">
      <c r="B1" s="571">
        <f>+IMPOSTAZIONI!C6</f>
        <v>0</v>
      </c>
      <c r="C1" s="571"/>
      <c r="D1" s="571"/>
      <c r="E1" s="571"/>
      <c r="F1" s="571"/>
      <c r="G1" s="571"/>
      <c r="H1" s="571"/>
    </row>
    <row r="2" spans="2:11" ht="28.15" customHeight="1" x14ac:dyDescent="0.25">
      <c r="B2" s="572" t="s">
        <v>287</v>
      </c>
      <c r="C2" s="573"/>
      <c r="D2" s="573"/>
      <c r="E2" s="573"/>
      <c r="F2" s="573"/>
      <c r="G2" s="573"/>
      <c r="H2" s="574"/>
      <c r="I2" s="309" t="s">
        <v>4</v>
      </c>
    </row>
    <row r="3" spans="2:11" x14ac:dyDescent="0.25">
      <c r="B3" s="310"/>
      <c r="C3" s="311"/>
      <c r="E3" s="311"/>
      <c r="F3" s="312"/>
      <c r="G3" s="311"/>
      <c r="H3" s="313"/>
    </row>
    <row r="4" spans="2:11" x14ac:dyDescent="0.25">
      <c r="C4" s="577" t="s">
        <v>70</v>
      </c>
      <c r="D4" s="577"/>
      <c r="E4" s="577" t="s">
        <v>68</v>
      </c>
      <c r="F4" s="577"/>
      <c r="G4" s="577" t="s">
        <v>186</v>
      </c>
      <c r="H4" s="577"/>
    </row>
    <row r="5" spans="2:11" hidden="1" x14ac:dyDescent="0.25">
      <c r="B5" s="314"/>
      <c r="C5" s="578"/>
      <c r="D5" s="578"/>
      <c r="E5" s="582"/>
      <c r="F5" s="583"/>
      <c r="G5" s="582"/>
      <c r="H5" s="583"/>
    </row>
    <row r="6" spans="2:11" hidden="1" x14ac:dyDescent="0.25">
      <c r="B6" s="314"/>
      <c r="C6" s="579"/>
      <c r="D6" s="579"/>
      <c r="E6" s="584"/>
      <c r="F6" s="585"/>
      <c r="G6" s="582"/>
      <c r="H6" s="583"/>
    </row>
    <row r="7" spans="2:11" hidden="1" x14ac:dyDescent="0.25">
      <c r="B7" s="314"/>
      <c r="C7" s="580"/>
      <c r="D7" s="580"/>
      <c r="E7" s="586"/>
      <c r="F7" s="587"/>
      <c r="G7" s="586"/>
      <c r="H7" s="587"/>
    </row>
    <row r="8" spans="2:11" hidden="1" x14ac:dyDescent="0.25">
      <c r="B8" s="316"/>
      <c r="C8" s="581"/>
      <c r="D8" s="581"/>
      <c r="E8" s="588"/>
      <c r="F8" s="589"/>
      <c r="G8" s="588"/>
      <c r="H8" s="589"/>
    </row>
    <row r="9" spans="2:11" hidden="1" x14ac:dyDescent="0.25">
      <c r="B9" s="317"/>
      <c r="C9" s="590"/>
      <c r="D9" s="590"/>
      <c r="E9" s="593"/>
      <c r="F9" s="594"/>
      <c r="G9" s="593"/>
      <c r="H9" s="594"/>
    </row>
    <row r="10" spans="2:11" x14ac:dyDescent="0.25">
      <c r="B10" s="318" t="s">
        <v>44</v>
      </c>
      <c r="C10" s="575"/>
      <c r="D10" s="576"/>
      <c r="E10" s="575"/>
      <c r="F10" s="576"/>
      <c r="G10" s="575"/>
      <c r="H10" s="576"/>
    </row>
    <row r="11" spans="2:11" x14ac:dyDescent="0.25">
      <c r="B11" s="66" t="str">
        <f>+IMPOSTAZIONI!E13</f>
        <v>Reparto HOTEL</v>
      </c>
      <c r="C11" s="57">
        <f>+'REP1'!AO18+'REP1'!AO17</f>
        <v>0</v>
      </c>
      <c r="D11" s="74" t="e">
        <f t="shared" ref="D11:D16" si="0">+C11/$C$17</f>
        <v>#DIV/0!</v>
      </c>
      <c r="E11" s="57">
        <f>+'REP1'!AM18+'REP1'!AM17</f>
        <v>0</v>
      </c>
      <c r="F11" s="74" t="e">
        <f>+E11/$E$17</f>
        <v>#DIV/0!</v>
      </c>
      <c r="G11" s="117"/>
      <c r="H11" s="74" t="e">
        <f t="shared" ref="H11:H16" si="1">+G11/$G$17</f>
        <v>#DIV/0!</v>
      </c>
      <c r="J11" s="319" t="s">
        <v>209</v>
      </c>
      <c r="K11" s="320"/>
    </row>
    <row r="12" spans="2:11" x14ac:dyDescent="0.25">
      <c r="B12" s="66" t="str">
        <f>+IMPOSTAZIONI!E14</f>
        <v>Reparto RISTORANTE</v>
      </c>
      <c r="C12" s="57">
        <f>+'REP2'!AO23+'REP2'!AO20</f>
        <v>0</v>
      </c>
      <c r="D12" s="74" t="e">
        <f t="shared" si="0"/>
        <v>#DIV/0!</v>
      </c>
      <c r="E12" s="57">
        <f>+'REP2'!AM23+'REP2'!AM20</f>
        <v>0</v>
      </c>
      <c r="F12" s="74" t="e">
        <f t="shared" ref="F12:F16" si="2">+E12/$E$17</f>
        <v>#DIV/0!</v>
      </c>
      <c r="G12" s="117"/>
      <c r="H12" s="74" t="e">
        <f t="shared" si="1"/>
        <v>#DIV/0!</v>
      </c>
      <c r="J12" s="321" t="str">
        <f>+IMPOSTAZIONI!E13</f>
        <v>Reparto HOTEL</v>
      </c>
      <c r="K12" s="322" t="str">
        <f>+'DATI GRAFICI'!D24</f>
        <v>Dati assenti</v>
      </c>
    </row>
    <row r="13" spans="2:11" x14ac:dyDescent="0.25">
      <c r="B13" s="66" t="str">
        <f>+IMPOSTAZIONI!E15</f>
        <v>Reparto BAR</v>
      </c>
      <c r="C13" s="57">
        <f>+'REP 3'!AO23+'REP 3'!AO20</f>
        <v>0</v>
      </c>
      <c r="D13" s="74" t="e">
        <f t="shared" si="0"/>
        <v>#DIV/0!</v>
      </c>
      <c r="E13" s="57">
        <f>+'REP 3'!AM23+'REP 3'!AM20</f>
        <v>0</v>
      </c>
      <c r="F13" s="74" t="e">
        <f t="shared" si="2"/>
        <v>#DIV/0!</v>
      </c>
      <c r="G13" s="117"/>
      <c r="H13" s="74" t="e">
        <f t="shared" si="1"/>
        <v>#DIV/0!</v>
      </c>
      <c r="J13" s="321" t="str">
        <f>+IMPOSTAZIONI!E14</f>
        <v>Reparto RISTORANTE</v>
      </c>
      <c r="K13" s="322" t="str">
        <f>+'DATI GRAFICI'!D25</f>
        <v>Dati assenti</v>
      </c>
    </row>
    <row r="14" spans="2:11" x14ac:dyDescent="0.25">
      <c r="B14" s="66" t="str">
        <f>+IMPOSTAZIONI!E16</f>
        <v>Reparto WELLNESS</v>
      </c>
      <c r="C14" s="57">
        <f>+'REP 4'!AO15+'REP 4'!AO14</f>
        <v>0</v>
      </c>
      <c r="D14" s="74" t="e">
        <f t="shared" si="0"/>
        <v>#DIV/0!</v>
      </c>
      <c r="E14" s="57">
        <f>+'REP 4'!AM15+'REP 4'!AM14</f>
        <v>0</v>
      </c>
      <c r="F14" s="74" t="e">
        <f t="shared" si="2"/>
        <v>#DIV/0!</v>
      </c>
      <c r="G14" s="117"/>
      <c r="H14" s="74" t="e">
        <f t="shared" si="1"/>
        <v>#DIV/0!</v>
      </c>
      <c r="J14" s="321" t="str">
        <f>+IMPOSTAZIONI!E15</f>
        <v>Reparto BAR</v>
      </c>
      <c r="K14" s="322" t="str">
        <f>+'DATI GRAFICI'!D26</f>
        <v>Dati assenti</v>
      </c>
    </row>
    <row r="15" spans="2:11" x14ac:dyDescent="0.25">
      <c r="B15" s="66" t="str">
        <f>+IMPOSTAZIONI!E17</f>
        <v>Reparto minor</v>
      </c>
      <c r="C15" s="323">
        <f>+'REP 5'!AO7</f>
        <v>0</v>
      </c>
      <c r="D15" s="74" t="e">
        <f t="shared" si="0"/>
        <v>#DIV/0!</v>
      </c>
      <c r="E15" s="323">
        <f>+'REP 5'!AM7</f>
        <v>0</v>
      </c>
      <c r="F15" s="74" t="e">
        <f t="shared" si="2"/>
        <v>#DIV/0!</v>
      </c>
      <c r="G15" s="117"/>
      <c r="H15" s="74" t="e">
        <f t="shared" si="1"/>
        <v>#DIV/0!</v>
      </c>
      <c r="I15" s="324"/>
      <c r="J15" s="321" t="str">
        <f>+IMPOSTAZIONI!E16</f>
        <v>Reparto WELLNESS</v>
      </c>
      <c r="K15" s="325" t="str">
        <f>+'DATI GRAFICI'!D27</f>
        <v>Dati assenti</v>
      </c>
    </row>
    <row r="16" spans="2:11" x14ac:dyDescent="0.25">
      <c r="B16" s="69" t="s">
        <v>194</v>
      </c>
      <c r="C16" s="155">
        <f>+('REP1'!AO17+'REP2'!AO20+'REP 3'!AO20+'REP 4'!AO14)</f>
        <v>0</v>
      </c>
      <c r="D16" s="326" t="e">
        <f t="shared" si="0"/>
        <v>#DIV/0!</v>
      </c>
      <c r="E16" s="155">
        <f>+('REP1'!AM17+'REP2'!AM20+'REP 3'!AM20+'REP 4'!AM14)</f>
        <v>0</v>
      </c>
      <c r="F16" s="326" t="e">
        <f t="shared" si="2"/>
        <v>#DIV/0!</v>
      </c>
      <c r="G16" s="335"/>
      <c r="H16" s="326" t="e">
        <f t="shared" si="1"/>
        <v>#DIV/0!</v>
      </c>
      <c r="J16" s="321" t="str">
        <f>+IMPOSTAZIONI!E17</f>
        <v>Reparto minor</v>
      </c>
      <c r="K16" s="322" t="str">
        <f>+'DATI GRAFICI'!D28</f>
        <v>Dati assenti</v>
      </c>
    </row>
    <row r="17" spans="2:11" x14ac:dyDescent="0.25">
      <c r="B17" s="73" t="s">
        <v>45</v>
      </c>
      <c r="C17" s="63">
        <f>+C11+C12+C13+C14+C15-C16</f>
        <v>0</v>
      </c>
      <c r="D17" s="75">
        <v>1</v>
      </c>
      <c r="E17" s="63">
        <f>+E11+E12+E13+E14+E15-E16</f>
        <v>0</v>
      </c>
      <c r="F17" s="75">
        <v>1</v>
      </c>
      <c r="G17" s="63">
        <f>+G11+G12+G13+G14+G15-G16</f>
        <v>0</v>
      </c>
      <c r="H17" s="75">
        <v>1</v>
      </c>
      <c r="J17" s="321" t="str">
        <f>+IMPOSTAZIONI!E18</f>
        <v>COSTI COMUNI</v>
      </c>
      <c r="K17" s="322" t="str">
        <f>+'DATI GRAFICI'!D29</f>
        <v>Dati assenti</v>
      </c>
    </row>
    <row r="18" spans="2:11" x14ac:dyDescent="0.25">
      <c r="B18" s="66"/>
      <c r="C18" s="591"/>
      <c r="D18" s="592"/>
      <c r="E18" s="591"/>
      <c r="F18" s="592"/>
      <c r="G18" s="591"/>
      <c r="H18" s="592"/>
    </row>
    <row r="19" spans="2:11" x14ac:dyDescent="0.25">
      <c r="B19" s="318" t="s">
        <v>46</v>
      </c>
      <c r="C19" s="575"/>
      <c r="D19" s="576"/>
      <c r="E19" s="575"/>
      <c r="F19" s="576"/>
      <c r="G19" s="575"/>
      <c r="H19" s="576"/>
      <c r="J19" s="327" t="s">
        <v>218</v>
      </c>
    </row>
    <row r="20" spans="2:11" x14ac:dyDescent="0.25">
      <c r="B20" s="66" t="str">
        <f>+B11</f>
        <v>Reparto HOTEL</v>
      </c>
      <c r="C20" s="57">
        <f>+'REP1'!AO53</f>
        <v>0</v>
      </c>
      <c r="D20" s="74" t="e">
        <f t="shared" ref="D20:D26" si="3">+C20/$C$17</f>
        <v>#DIV/0!</v>
      </c>
      <c r="E20" s="57">
        <f>+'REP1'!AM53</f>
        <v>0</v>
      </c>
      <c r="F20" s="74" t="e">
        <f>+E20/$E$17</f>
        <v>#DIV/0!</v>
      </c>
      <c r="G20" s="117"/>
      <c r="H20" s="74" t="e">
        <f t="shared" ref="H20:H26" si="4">+G20/$G$17</f>
        <v>#DIV/0!</v>
      </c>
      <c r="J20" s="595" t="s">
        <v>219</v>
      </c>
      <c r="K20" s="595"/>
    </row>
    <row r="21" spans="2:11" x14ac:dyDescent="0.25">
      <c r="B21" s="66" t="str">
        <f t="shared" ref="B21:B24" si="5">+B12</f>
        <v>Reparto RISTORANTE</v>
      </c>
      <c r="C21" s="57">
        <f>+'REP2'!AO60</f>
        <v>0</v>
      </c>
      <c r="D21" s="74" t="e">
        <f t="shared" si="3"/>
        <v>#DIV/0!</v>
      </c>
      <c r="E21" s="57">
        <f>+'REP2'!AM60</f>
        <v>0</v>
      </c>
      <c r="F21" s="74" t="e">
        <f t="shared" ref="F21:F46" si="6">+E21/$E$17</f>
        <v>#DIV/0!</v>
      </c>
      <c r="G21" s="117"/>
      <c r="H21" s="74" t="e">
        <f t="shared" si="4"/>
        <v>#DIV/0!</v>
      </c>
    </row>
    <row r="22" spans="2:11" x14ac:dyDescent="0.25">
      <c r="B22" s="66" t="str">
        <f t="shared" si="5"/>
        <v>Reparto BAR</v>
      </c>
      <c r="C22" s="57">
        <f>+'REP 3'!AO60</f>
        <v>0</v>
      </c>
      <c r="D22" s="74" t="e">
        <f t="shared" si="3"/>
        <v>#DIV/0!</v>
      </c>
      <c r="E22" s="57">
        <f>+'REP 3'!AM60</f>
        <v>0</v>
      </c>
      <c r="F22" s="74" t="e">
        <f t="shared" si="6"/>
        <v>#DIV/0!</v>
      </c>
      <c r="G22" s="117"/>
      <c r="H22" s="74" t="e">
        <f t="shared" si="4"/>
        <v>#DIV/0!</v>
      </c>
    </row>
    <row r="23" spans="2:11" x14ac:dyDescent="0.25">
      <c r="B23" s="66" t="str">
        <f t="shared" si="5"/>
        <v>Reparto WELLNESS</v>
      </c>
      <c r="C23" s="57">
        <f>+'REP 4'!AO49</f>
        <v>0</v>
      </c>
      <c r="D23" s="74" t="e">
        <f t="shared" si="3"/>
        <v>#DIV/0!</v>
      </c>
      <c r="E23" s="57">
        <f>+'REP 4'!AM49</f>
        <v>0</v>
      </c>
      <c r="F23" s="74" t="e">
        <f t="shared" si="6"/>
        <v>#DIV/0!</v>
      </c>
      <c r="G23" s="117"/>
      <c r="H23" s="74" t="e">
        <f t="shared" si="4"/>
        <v>#DIV/0!</v>
      </c>
    </row>
    <row r="24" spans="2:11" x14ac:dyDescent="0.25">
      <c r="B24" s="66" t="str">
        <f t="shared" si="5"/>
        <v>Reparto minor</v>
      </c>
      <c r="C24" s="57">
        <f>+'REP 5'!AO19</f>
        <v>0</v>
      </c>
      <c r="D24" s="74" t="e">
        <f t="shared" si="3"/>
        <v>#DIV/0!</v>
      </c>
      <c r="E24" s="57">
        <f>+'REP 5'!AM19</f>
        <v>0</v>
      </c>
      <c r="F24" s="74" t="e">
        <f t="shared" si="6"/>
        <v>#DIV/0!</v>
      </c>
      <c r="G24" s="117"/>
      <c r="H24" s="74" t="e">
        <f t="shared" si="4"/>
        <v>#DIV/0!</v>
      </c>
    </row>
    <row r="25" spans="2:11" x14ac:dyDescent="0.25">
      <c r="B25" s="55" t="s">
        <v>47</v>
      </c>
      <c r="C25" s="328">
        <f>SUM(C20:C24)</f>
        <v>0</v>
      </c>
      <c r="D25" s="75" t="e">
        <f t="shared" si="3"/>
        <v>#DIV/0!</v>
      </c>
      <c r="E25" s="328">
        <f>SUM(E20:E24)</f>
        <v>0</v>
      </c>
      <c r="F25" s="75" t="e">
        <f t="shared" si="6"/>
        <v>#DIV/0!</v>
      </c>
      <c r="G25" s="328">
        <f>SUM(G20:G24)</f>
        <v>0</v>
      </c>
      <c r="H25" s="75" t="e">
        <f t="shared" si="4"/>
        <v>#DIV/0!</v>
      </c>
    </row>
    <row r="26" spans="2:11" x14ac:dyDescent="0.25">
      <c r="B26" s="127" t="s">
        <v>48</v>
      </c>
      <c r="C26" s="134">
        <f>+C17-C25</f>
        <v>0</v>
      </c>
      <c r="D26" s="75" t="e">
        <f t="shared" si="3"/>
        <v>#DIV/0!</v>
      </c>
      <c r="E26" s="134">
        <f>+E17-E25</f>
        <v>0</v>
      </c>
      <c r="F26" s="75" t="e">
        <f t="shared" si="6"/>
        <v>#DIV/0!</v>
      </c>
      <c r="G26" s="134">
        <f>+G17-G25</f>
        <v>0</v>
      </c>
      <c r="H26" s="75" t="e">
        <f t="shared" si="4"/>
        <v>#DIV/0!</v>
      </c>
    </row>
    <row r="27" spans="2:11" x14ac:dyDescent="0.25">
      <c r="B27" s="12" t="s">
        <v>49</v>
      </c>
      <c r="C27" s="575"/>
      <c r="D27" s="576"/>
      <c r="E27" s="575"/>
      <c r="F27" s="576"/>
      <c r="G27" s="575"/>
      <c r="H27" s="576"/>
    </row>
    <row r="28" spans="2:11" x14ac:dyDescent="0.25">
      <c r="B28" s="66" t="s">
        <v>50</v>
      </c>
      <c r="C28" s="57">
        <f>+'BDG COSTI COMUNI'!AO8</f>
        <v>0</v>
      </c>
      <c r="D28" s="74" t="e">
        <f t="shared" ref="D28:D34" si="7">+C28/$C$17</f>
        <v>#DIV/0!</v>
      </c>
      <c r="E28" s="270">
        <f>+'BDG COSTI COMUNI'!AM8</f>
        <v>0</v>
      </c>
      <c r="F28" s="74" t="e">
        <f t="shared" si="6"/>
        <v>#DIV/0!</v>
      </c>
      <c r="G28" s="117"/>
      <c r="H28" s="74" t="e">
        <f t="shared" ref="H28:H34" si="8">+G28/$G$17</f>
        <v>#DIV/0!</v>
      </c>
    </row>
    <row r="29" spans="2:11" x14ac:dyDescent="0.25">
      <c r="B29" s="66" t="s">
        <v>51</v>
      </c>
      <c r="C29" s="57">
        <f>+'BDG COSTI COMUNI'!AO9</f>
        <v>0</v>
      </c>
      <c r="D29" s="74" t="e">
        <f t="shared" si="7"/>
        <v>#DIV/0!</v>
      </c>
      <c r="E29" s="270">
        <f>+'BDG COSTI COMUNI'!AM9</f>
        <v>0</v>
      </c>
      <c r="F29" s="74" t="e">
        <f t="shared" si="6"/>
        <v>#DIV/0!</v>
      </c>
      <c r="G29" s="117"/>
      <c r="H29" s="74" t="e">
        <f t="shared" si="8"/>
        <v>#DIV/0!</v>
      </c>
    </row>
    <row r="30" spans="2:11" x14ac:dyDescent="0.25">
      <c r="B30" s="66" t="s">
        <v>52</v>
      </c>
      <c r="C30" s="57">
        <f>+'BDG COSTI COMUNI'!AO10</f>
        <v>0</v>
      </c>
      <c r="D30" s="74" t="e">
        <f t="shared" si="7"/>
        <v>#DIV/0!</v>
      </c>
      <c r="E30" s="270">
        <f>+'BDG COSTI COMUNI'!AM10</f>
        <v>0</v>
      </c>
      <c r="F30" s="74" t="e">
        <f t="shared" si="6"/>
        <v>#DIV/0!</v>
      </c>
      <c r="G30" s="117"/>
      <c r="H30" s="74" t="e">
        <f t="shared" si="8"/>
        <v>#DIV/0!</v>
      </c>
      <c r="J30" s="329" t="s">
        <v>82</v>
      </c>
    </row>
    <row r="31" spans="2:11" x14ac:dyDescent="0.25">
      <c r="B31" s="66" t="s">
        <v>53</v>
      </c>
      <c r="C31" s="57">
        <f>+'BDG COSTI COMUNI'!AO11</f>
        <v>0</v>
      </c>
      <c r="D31" s="74" t="e">
        <f t="shared" si="7"/>
        <v>#DIV/0!</v>
      </c>
      <c r="E31" s="270">
        <f>+'BDG COSTI COMUNI'!AM11</f>
        <v>0</v>
      </c>
      <c r="F31" s="74" t="e">
        <f t="shared" si="6"/>
        <v>#DIV/0!</v>
      </c>
      <c r="G31" s="117"/>
      <c r="H31" s="74" t="e">
        <f t="shared" si="8"/>
        <v>#DIV/0!</v>
      </c>
    </row>
    <row r="32" spans="2:11" x14ac:dyDescent="0.25">
      <c r="B32" s="66" t="s">
        <v>17</v>
      </c>
      <c r="C32" s="57">
        <f>+'BDG COSTI COMUNI'!AO12</f>
        <v>0</v>
      </c>
      <c r="D32" s="74" t="e">
        <f t="shared" si="7"/>
        <v>#DIV/0!</v>
      </c>
      <c r="E32" s="270">
        <f>+'BDG COSTI COMUNI'!AM12</f>
        <v>0</v>
      </c>
      <c r="F32" s="74" t="e">
        <f t="shared" si="6"/>
        <v>#DIV/0!</v>
      </c>
      <c r="G32" s="117"/>
      <c r="H32" s="74"/>
    </row>
    <row r="33" spans="2:10" x14ac:dyDescent="0.25">
      <c r="B33" s="73" t="s">
        <v>54</v>
      </c>
      <c r="C33" s="63">
        <f>SUM(C28:C32)</f>
        <v>0</v>
      </c>
      <c r="D33" s="75" t="e">
        <f t="shared" si="7"/>
        <v>#DIV/0!</v>
      </c>
      <c r="E33" s="63">
        <f>SUM(E28:E32)</f>
        <v>0</v>
      </c>
      <c r="F33" s="75" t="e">
        <f t="shared" si="6"/>
        <v>#DIV/0!</v>
      </c>
      <c r="G33" s="63">
        <f>SUM(G28:G32)</f>
        <v>0</v>
      </c>
      <c r="H33" s="75" t="e">
        <f t="shared" si="8"/>
        <v>#DIV/0!</v>
      </c>
    </row>
    <row r="34" spans="2:10" s="45" customFormat="1" x14ac:dyDescent="0.25">
      <c r="B34" s="330" t="s">
        <v>55</v>
      </c>
      <c r="C34" s="134">
        <f>+C26-C33</f>
        <v>0</v>
      </c>
      <c r="D34" s="315" t="e">
        <f t="shared" si="7"/>
        <v>#DIV/0!</v>
      </c>
      <c r="E34" s="134">
        <f>+E26-E33</f>
        <v>0</v>
      </c>
      <c r="F34" s="315" t="e">
        <f t="shared" si="6"/>
        <v>#DIV/0!</v>
      </c>
      <c r="G34" s="134">
        <f>+G26-G33</f>
        <v>0</v>
      </c>
      <c r="H34" s="315" t="e">
        <f t="shared" si="8"/>
        <v>#DIV/0!</v>
      </c>
      <c r="I34" s="331"/>
    </row>
    <row r="35" spans="2:10" x14ac:dyDescent="0.25">
      <c r="B35" s="284" t="s">
        <v>56</v>
      </c>
      <c r="C35" s="575"/>
      <c r="D35" s="576"/>
      <c r="E35" s="575"/>
      <c r="F35" s="576"/>
      <c r="G35" s="575"/>
      <c r="H35" s="576"/>
    </row>
    <row r="36" spans="2:10" x14ac:dyDescent="0.25">
      <c r="B36" s="66" t="s">
        <v>57</v>
      </c>
      <c r="C36" s="57">
        <f>+'BDG COSTI COMUNI'!AO14</f>
        <v>0</v>
      </c>
      <c r="D36" s="74" t="e">
        <f t="shared" ref="D36:D46" si="9">+C36/$C$17</f>
        <v>#DIV/0!</v>
      </c>
      <c r="E36" s="270">
        <f>+'BDG COSTI COMUNI'!AM14</f>
        <v>0</v>
      </c>
      <c r="F36" s="74" t="e">
        <f t="shared" si="6"/>
        <v>#DIV/0!</v>
      </c>
      <c r="G36" s="117"/>
      <c r="H36" s="74" t="e">
        <f t="shared" ref="H36:H46" si="10">+G36/$G$17</f>
        <v>#DIV/0!</v>
      </c>
    </row>
    <row r="37" spans="2:10" x14ac:dyDescent="0.25">
      <c r="B37" s="66" t="s">
        <v>58</v>
      </c>
      <c r="C37" s="57">
        <f>+'BDG COSTI COMUNI'!AO15</f>
        <v>0</v>
      </c>
      <c r="D37" s="74" t="e">
        <f t="shared" si="9"/>
        <v>#DIV/0!</v>
      </c>
      <c r="E37" s="270">
        <f>+'BDG COSTI COMUNI'!AM15</f>
        <v>0</v>
      </c>
      <c r="F37" s="74" t="e">
        <f t="shared" si="6"/>
        <v>#DIV/0!</v>
      </c>
      <c r="G37" s="117"/>
      <c r="H37" s="74" t="e">
        <f t="shared" si="10"/>
        <v>#DIV/0!</v>
      </c>
    </row>
    <row r="38" spans="2:10" x14ac:dyDescent="0.25">
      <c r="B38" s="66" t="s">
        <v>59</v>
      </c>
      <c r="C38" s="57">
        <f>+'BDG COSTI COMUNI'!AO16</f>
        <v>0</v>
      </c>
      <c r="D38" s="74" t="e">
        <f t="shared" si="9"/>
        <v>#DIV/0!</v>
      </c>
      <c r="E38" s="270">
        <f>+'BDG COSTI COMUNI'!AM16</f>
        <v>0</v>
      </c>
      <c r="F38" s="74" t="e">
        <f t="shared" si="6"/>
        <v>#DIV/0!</v>
      </c>
      <c r="G38" s="117"/>
      <c r="H38" s="74" t="e">
        <f t="shared" si="10"/>
        <v>#DIV/0!</v>
      </c>
    </row>
    <row r="39" spans="2:10" x14ac:dyDescent="0.25">
      <c r="B39" s="66" t="s">
        <v>60</v>
      </c>
      <c r="C39" s="57">
        <f>+'BDG COSTI COMUNI'!AO17</f>
        <v>0</v>
      </c>
      <c r="D39" s="74" t="e">
        <f t="shared" si="9"/>
        <v>#DIV/0!</v>
      </c>
      <c r="E39" s="270">
        <f>+'BDG COSTI COMUNI'!AM17</f>
        <v>0</v>
      </c>
      <c r="F39" s="74" t="e">
        <f t="shared" si="6"/>
        <v>#DIV/0!</v>
      </c>
      <c r="G39" s="117"/>
      <c r="H39" s="74" t="e">
        <f t="shared" si="10"/>
        <v>#DIV/0!</v>
      </c>
    </row>
    <row r="40" spans="2:10" x14ac:dyDescent="0.25">
      <c r="B40" s="73" t="s">
        <v>61</v>
      </c>
      <c r="C40" s="63">
        <f>SUM(C36:C39)</f>
        <v>0</v>
      </c>
      <c r="D40" s="75" t="e">
        <f t="shared" si="9"/>
        <v>#DIV/0!</v>
      </c>
      <c r="E40" s="63">
        <f>SUM(E36:E39)</f>
        <v>0</v>
      </c>
      <c r="F40" s="75" t="e">
        <f t="shared" si="6"/>
        <v>#DIV/0!</v>
      </c>
      <c r="G40" s="63">
        <f>SUM(G36:G39)</f>
        <v>0</v>
      </c>
      <c r="H40" s="75" t="e">
        <f t="shared" si="10"/>
        <v>#DIV/0!</v>
      </c>
    </row>
    <row r="41" spans="2:10" s="45" customFormat="1" x14ac:dyDescent="0.25">
      <c r="B41" s="330" t="s">
        <v>185</v>
      </c>
      <c r="C41" s="332">
        <f>+C34-C40</f>
        <v>0</v>
      </c>
      <c r="D41" s="333" t="e">
        <f t="shared" si="9"/>
        <v>#DIV/0!</v>
      </c>
      <c r="E41" s="332">
        <f>+E34-E40</f>
        <v>0</v>
      </c>
      <c r="F41" s="333" t="e">
        <f t="shared" si="6"/>
        <v>#DIV/0!</v>
      </c>
      <c r="G41" s="332">
        <f>+G34-G40</f>
        <v>0</v>
      </c>
      <c r="H41" s="333" t="e">
        <f t="shared" si="10"/>
        <v>#DIV/0!</v>
      </c>
      <c r="I41" s="331"/>
    </row>
    <row r="42" spans="2:10" x14ac:dyDescent="0.25">
      <c r="B42" s="66" t="s">
        <v>62</v>
      </c>
      <c r="C42" s="57">
        <f>+'BDG COSTI COMUNI'!AO18</f>
        <v>0</v>
      </c>
      <c r="D42" s="74" t="e">
        <f t="shared" si="9"/>
        <v>#DIV/0!</v>
      </c>
      <c r="E42" s="270">
        <f>+'BDG COSTI COMUNI'!AM18</f>
        <v>0</v>
      </c>
      <c r="F42" s="74" t="e">
        <f t="shared" si="6"/>
        <v>#DIV/0!</v>
      </c>
      <c r="G42" s="117"/>
      <c r="H42" s="74" t="e">
        <f t="shared" si="10"/>
        <v>#DIV/0!</v>
      </c>
    </row>
    <row r="43" spans="2:10" x14ac:dyDescent="0.25">
      <c r="B43" s="66" t="s">
        <v>63</v>
      </c>
      <c r="C43" s="57">
        <f>+'BDG COSTI COMUNI'!AO19</f>
        <v>0</v>
      </c>
      <c r="D43" s="74" t="e">
        <f t="shared" si="9"/>
        <v>#DIV/0!</v>
      </c>
      <c r="E43" s="270">
        <f>+'BDG COSTI COMUNI'!AM19</f>
        <v>0</v>
      </c>
      <c r="F43" s="74" t="e">
        <f t="shared" si="6"/>
        <v>#DIV/0!</v>
      </c>
      <c r="G43" s="117"/>
      <c r="H43" s="74" t="e">
        <f t="shared" si="10"/>
        <v>#DIV/0!</v>
      </c>
    </row>
    <row r="44" spans="2:10" s="45" customFormat="1" x14ac:dyDescent="0.25">
      <c r="B44" s="330" t="s">
        <v>246</v>
      </c>
      <c r="C44" s="155">
        <f>+C41-C42-C43</f>
        <v>0</v>
      </c>
      <c r="D44" s="326" t="e">
        <f t="shared" si="9"/>
        <v>#DIV/0!</v>
      </c>
      <c r="E44" s="155">
        <f>+E41-E42-E43</f>
        <v>0</v>
      </c>
      <c r="F44" s="326" t="e">
        <f t="shared" si="6"/>
        <v>#DIV/0!</v>
      </c>
      <c r="G44" s="155">
        <f>+G41-G42-G43</f>
        <v>0</v>
      </c>
      <c r="H44" s="326" t="e">
        <f t="shared" si="10"/>
        <v>#DIV/0!</v>
      </c>
      <c r="I44" s="331"/>
    </row>
    <row r="45" spans="2:10" x14ac:dyDescent="0.25">
      <c r="B45" s="66" t="s">
        <v>64</v>
      </c>
      <c r="C45" s="57">
        <f>+'BDG COSTI COMUNI'!AO20</f>
        <v>0</v>
      </c>
      <c r="D45" s="74" t="e">
        <f t="shared" si="9"/>
        <v>#DIV/0!</v>
      </c>
      <c r="E45" s="270">
        <f>+'BDG COSTI COMUNI'!AM20</f>
        <v>0</v>
      </c>
      <c r="F45" s="74" t="e">
        <f t="shared" si="6"/>
        <v>#DIV/0!</v>
      </c>
      <c r="G45" s="117"/>
      <c r="H45" s="74" t="e">
        <f t="shared" si="10"/>
        <v>#DIV/0!</v>
      </c>
    </row>
    <row r="46" spans="2:10" s="45" customFormat="1" x14ac:dyDescent="0.25">
      <c r="B46" s="330" t="s">
        <v>201</v>
      </c>
      <c r="C46" s="332">
        <f>+C44-C45</f>
        <v>0</v>
      </c>
      <c r="D46" s="333" t="e">
        <f t="shared" si="9"/>
        <v>#DIV/0!</v>
      </c>
      <c r="E46" s="332">
        <f>+E44-E45</f>
        <v>0</v>
      </c>
      <c r="F46" s="333" t="e">
        <f t="shared" si="6"/>
        <v>#DIV/0!</v>
      </c>
      <c r="G46" s="332">
        <f>+G44-G45</f>
        <v>0</v>
      </c>
      <c r="H46" s="333" t="e">
        <f t="shared" si="10"/>
        <v>#DIV/0!</v>
      </c>
      <c r="I46" s="331"/>
    </row>
    <row r="47" spans="2:10" x14ac:dyDescent="0.25">
      <c r="J47" s="329" t="s">
        <v>82</v>
      </c>
    </row>
    <row r="49" spans="2:2" x14ac:dyDescent="0.25">
      <c r="B49" s="334" t="s">
        <v>93</v>
      </c>
    </row>
  </sheetData>
  <sheetProtection algorithmName="SHA-512" hashValue="wW8tfOs6KTkZSc6tSRlAVCMMTcYtSyD3iq2QZV8ZG2mVYXDoo1qzRsB6w9aD+ZMHhhcCiNsBJsAh1gJxsHiwhQ==" saltValue="OW16cyEN7A1WnRSZv6nFrw==" spinCount="100000" sheet="1" objects="1" scenarios="1"/>
  <mergeCells count="36">
    <mergeCell ref="J20:K20"/>
    <mergeCell ref="G4:H4"/>
    <mergeCell ref="G5:H5"/>
    <mergeCell ref="G6:H6"/>
    <mergeCell ref="G7:H7"/>
    <mergeCell ref="G8:H8"/>
    <mergeCell ref="G35:H35"/>
    <mergeCell ref="E35:F35"/>
    <mergeCell ref="C35:D35"/>
    <mergeCell ref="C9:D9"/>
    <mergeCell ref="G18:H18"/>
    <mergeCell ref="E18:F18"/>
    <mergeCell ref="C18:D18"/>
    <mergeCell ref="G19:H19"/>
    <mergeCell ref="E19:F19"/>
    <mergeCell ref="C19:D19"/>
    <mergeCell ref="G10:H10"/>
    <mergeCell ref="E10:F10"/>
    <mergeCell ref="C10:D10"/>
    <mergeCell ref="E9:F9"/>
    <mergeCell ref="G9:H9"/>
    <mergeCell ref="B1:H1"/>
    <mergeCell ref="B2:H2"/>
    <mergeCell ref="G27:H27"/>
    <mergeCell ref="E27:F27"/>
    <mergeCell ref="C27:D27"/>
    <mergeCell ref="C4:D4"/>
    <mergeCell ref="C5:D5"/>
    <mergeCell ref="C6:D6"/>
    <mergeCell ref="C7:D7"/>
    <mergeCell ref="C8:D8"/>
    <mergeCell ref="E4:F4"/>
    <mergeCell ref="E5:F5"/>
    <mergeCell ref="E6:F6"/>
    <mergeCell ref="E7:F7"/>
    <mergeCell ref="E8:F8"/>
  </mergeCells>
  <phoneticPr fontId="4" type="noConversion"/>
  <conditionalFormatting sqref="B11:B15">
    <cfRule type="containsText" dxfId="17" priority="13" operator="containsText" text="ESCLUSO">
      <formula>NOT(ISERROR(SEARCH("ESCLUSO",B11)))</formula>
    </cfRule>
  </conditionalFormatting>
  <conditionalFormatting sqref="B20:B24">
    <cfRule type="containsText" dxfId="16" priority="8" operator="containsText" text="ESCLUSO">
      <formula>NOT(ISERROR(SEARCH("ESCLUSO",B20)))</formula>
    </cfRule>
  </conditionalFormatting>
  <conditionalFormatting sqref="C26:G26 C34:H34">
    <cfRule type="cellIs" dxfId="15" priority="37" operator="lessThan">
      <formula>0</formula>
    </cfRule>
  </conditionalFormatting>
  <conditionalFormatting sqref="C41:H41 C46:H46">
    <cfRule type="cellIs" dxfId="14" priority="24" operator="lessThan">
      <formula>0</formula>
    </cfRule>
  </conditionalFormatting>
  <conditionalFormatting sqref="C44:H44">
    <cfRule type="cellIs" dxfId="13" priority="1" operator="lessThan">
      <formula>0</formula>
    </cfRule>
  </conditionalFormatting>
  <conditionalFormatting sqref="J12:J17">
    <cfRule type="containsText" dxfId="12" priority="18" operator="containsText" text="ESCLUSO">
      <formula>NOT(ISERROR(SEARCH("ESCLUSO",J12)))</formula>
    </cfRule>
  </conditionalFormatting>
  <hyperlinks>
    <hyperlink ref="I2" location="'MENU BDG'!A1" display="Indietro" xr:uid="{EEA98719-01E0-4181-B77E-373320F8028C}"/>
    <hyperlink ref="B49" location="'RIEPILOGO REP'!A10" display="Vai inizio pagina" xr:uid="{E53AE4CC-77AF-4E70-A947-F708DCEA8ECA}"/>
  </hyperlink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C0E2-11FE-408D-89DB-A84E8238651E}">
  <dimension ref="B2:O132"/>
  <sheetViews>
    <sheetView showGridLines="0" showRowColHeaders="0" zoomScaleNormal="100" workbookViewId="0">
      <selection activeCell="O3" sqref="O3"/>
    </sheetView>
  </sheetViews>
  <sheetFormatPr defaultColWidth="9.140625" defaultRowHeight="15" x14ac:dyDescent="0.25"/>
  <cols>
    <col min="1" max="1" width="4.28515625" style="20" customWidth="1"/>
    <col min="2" max="3" width="9.140625" style="20"/>
    <col min="4" max="4" width="11.7109375" style="20" bestFit="1" customWidth="1"/>
    <col min="5" max="5" width="9.140625" style="20"/>
    <col min="6" max="6" width="11.7109375" style="20" bestFit="1" customWidth="1"/>
    <col min="7" max="9" width="9.140625" style="20"/>
    <col min="10" max="10" width="8.7109375" style="20" customWidth="1"/>
    <col min="11" max="11" width="16.7109375" style="20" customWidth="1"/>
    <col min="12" max="13" width="14.140625" style="20" customWidth="1"/>
    <col min="14" max="14" width="4.42578125" style="20" customWidth="1"/>
    <col min="15" max="16384" width="9.140625" style="20"/>
  </cols>
  <sheetData>
    <row r="2" spans="2:15" x14ac:dyDescent="0.25">
      <c r="B2" s="172">
        <f>+IMPOSTAZIONI!C6</f>
        <v>0</v>
      </c>
    </row>
    <row r="3" spans="2:15" ht="21" x14ac:dyDescent="0.35">
      <c r="B3" s="598" t="str">
        <f>+IMPOSTAZIONI!E13</f>
        <v>Reparto HOTEL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O3" s="173" t="s">
        <v>4</v>
      </c>
    </row>
    <row r="4" spans="2:15" ht="13.9" customHeight="1" x14ac:dyDescent="0.35">
      <c r="B4" s="600" t="s">
        <v>314</v>
      </c>
      <c r="C4" s="600"/>
      <c r="D4" s="600"/>
      <c r="E4" s="601" t="str">
        <f>+'DATI GRAFICI'!D24</f>
        <v>Dati assenti</v>
      </c>
      <c r="F4" s="601"/>
      <c r="G4" s="174"/>
      <c r="H4" s="174"/>
      <c r="I4" s="174"/>
      <c r="J4" s="174"/>
      <c r="K4" s="174"/>
      <c r="L4" s="174"/>
      <c r="M4" s="174"/>
    </row>
    <row r="5" spans="2:15" x14ac:dyDescent="0.25">
      <c r="K5" s="599" t="s">
        <v>273</v>
      </c>
      <c r="L5" s="599"/>
      <c r="M5" s="599"/>
    </row>
    <row r="6" spans="2:15" x14ac:dyDescent="0.25">
      <c r="K6" s="175" t="s">
        <v>270</v>
      </c>
      <c r="L6" s="176" t="s">
        <v>68</v>
      </c>
      <c r="M6" s="175" t="s">
        <v>70</v>
      </c>
    </row>
    <row r="7" spans="2:15" x14ac:dyDescent="0.25">
      <c r="K7" s="177">
        <f>+IMPOSTAZIONI!C22</f>
        <v>0</v>
      </c>
      <c r="L7" s="178">
        <f>+'REP1'!C18</f>
        <v>0</v>
      </c>
      <c r="M7" s="178">
        <f>+'REP1'!D18</f>
        <v>0</v>
      </c>
    </row>
    <row r="8" spans="2:15" x14ac:dyDescent="0.25">
      <c r="K8" s="177">
        <f>+IMPOSTAZIONI!C23</f>
        <v>0</v>
      </c>
      <c r="L8" s="178">
        <f>+'REP1'!F18</f>
        <v>0</v>
      </c>
      <c r="M8" s="178">
        <f>+'REP1'!G18</f>
        <v>0</v>
      </c>
    </row>
    <row r="9" spans="2:15" x14ac:dyDescent="0.25">
      <c r="K9" s="177">
        <f>+IMPOSTAZIONI!C24</f>
        <v>0</v>
      </c>
      <c r="L9" s="178">
        <f>+'REP1'!I18</f>
        <v>0</v>
      </c>
      <c r="M9" s="178">
        <f>+'REP1'!J18</f>
        <v>0</v>
      </c>
    </row>
    <row r="10" spans="2:15" x14ac:dyDescent="0.25">
      <c r="K10" s="177">
        <f>+IMPOSTAZIONI!C25</f>
        <v>0</v>
      </c>
      <c r="L10" s="178">
        <f>+'REP1'!L18</f>
        <v>0</v>
      </c>
      <c r="M10" s="178">
        <f>+'REP1'!M18</f>
        <v>0</v>
      </c>
    </row>
    <row r="11" spans="2:15" x14ac:dyDescent="0.25">
      <c r="K11" s="177">
        <f>+IMPOSTAZIONI!C26</f>
        <v>0</v>
      </c>
      <c r="L11" s="178">
        <f>+'REP1'!O18</f>
        <v>0</v>
      </c>
      <c r="M11" s="178">
        <f>+'REP1'!P18</f>
        <v>0</v>
      </c>
    </row>
    <row r="12" spans="2:15" x14ac:dyDescent="0.25">
      <c r="K12" s="177">
        <f>+IMPOSTAZIONI!C27</f>
        <v>0</v>
      </c>
      <c r="L12" s="178">
        <f>+'REP1'!R18</f>
        <v>0</v>
      </c>
      <c r="M12" s="178">
        <f>+'REP1'!S18</f>
        <v>0</v>
      </c>
    </row>
    <row r="13" spans="2:15" x14ac:dyDescent="0.25">
      <c r="K13" s="177">
        <f>+IMPOSTAZIONI!C28</f>
        <v>0</v>
      </c>
      <c r="L13" s="178">
        <f>+'REP1'!U18</f>
        <v>0</v>
      </c>
      <c r="M13" s="178">
        <f>+'REP1'!V18</f>
        <v>0</v>
      </c>
    </row>
    <row r="14" spans="2:15" x14ac:dyDescent="0.25">
      <c r="K14" s="177">
        <f>+IMPOSTAZIONI!C29</f>
        <v>0</v>
      </c>
      <c r="L14" s="178">
        <f>+'REP1'!X18</f>
        <v>0</v>
      </c>
      <c r="M14" s="178">
        <f>+'REP1'!Y18</f>
        <v>0</v>
      </c>
    </row>
    <row r="15" spans="2:15" x14ac:dyDescent="0.25">
      <c r="K15" s="177">
        <f>+IMPOSTAZIONI!C30</f>
        <v>0</v>
      </c>
      <c r="L15" s="178">
        <f>+'REP1'!AA18</f>
        <v>0</v>
      </c>
      <c r="M15" s="178">
        <f>+'REP1'!AB18</f>
        <v>0</v>
      </c>
    </row>
    <row r="16" spans="2:15" x14ac:dyDescent="0.25">
      <c r="K16" s="177">
        <f>+IMPOSTAZIONI!C31</f>
        <v>0</v>
      </c>
      <c r="L16" s="178">
        <f>+'REP1'!AD18</f>
        <v>0</v>
      </c>
      <c r="M16" s="178">
        <f>+'REP1'!AE18</f>
        <v>0</v>
      </c>
    </row>
    <row r="17" spans="11:13" x14ac:dyDescent="0.25">
      <c r="K17" s="177">
        <f>+IMPOSTAZIONI!C32</f>
        <v>0</v>
      </c>
      <c r="L17" s="178">
        <f>+'REP1'!AG18</f>
        <v>0</v>
      </c>
      <c r="M17" s="178">
        <f>+'REP1'!AH18</f>
        <v>0</v>
      </c>
    </row>
    <row r="18" spans="11:13" x14ac:dyDescent="0.25">
      <c r="K18" s="177">
        <f>+IMPOSTAZIONI!C33</f>
        <v>0</v>
      </c>
      <c r="L18" s="178">
        <f>+'REP1'!AJ18</f>
        <v>0</v>
      </c>
      <c r="M18" s="178">
        <f>+'REP1'!AK18</f>
        <v>0</v>
      </c>
    </row>
    <row r="20" spans="11:13" x14ac:dyDescent="0.25">
      <c r="K20" s="599" t="s">
        <v>272</v>
      </c>
      <c r="L20" s="599"/>
      <c r="M20" s="599"/>
    </row>
    <row r="21" spans="11:13" x14ac:dyDescent="0.25">
      <c r="K21" s="175" t="s">
        <v>270</v>
      </c>
      <c r="L21" s="176" t="s">
        <v>68</v>
      </c>
      <c r="M21" s="175" t="s">
        <v>70</v>
      </c>
    </row>
    <row r="22" spans="11:13" x14ac:dyDescent="0.25">
      <c r="K22" s="177">
        <f>+IMPOSTAZIONI!C22</f>
        <v>0</v>
      </c>
      <c r="L22" s="178">
        <f>+'REP1'!C54</f>
        <v>0</v>
      </c>
      <c r="M22" s="178">
        <f>+'REP1'!D54</f>
        <v>0</v>
      </c>
    </row>
    <row r="23" spans="11:13" x14ac:dyDescent="0.25">
      <c r="K23" s="177">
        <f>+IMPOSTAZIONI!C23</f>
        <v>0</v>
      </c>
      <c r="L23" s="178">
        <f>+'REP1'!F54</f>
        <v>0</v>
      </c>
      <c r="M23" s="178">
        <f>+'REP1'!G54</f>
        <v>0</v>
      </c>
    </row>
    <row r="24" spans="11:13" x14ac:dyDescent="0.25">
      <c r="K24" s="177">
        <f>+IMPOSTAZIONI!C24</f>
        <v>0</v>
      </c>
      <c r="L24" s="178">
        <f>+'REP1'!I54</f>
        <v>0</v>
      </c>
      <c r="M24" s="178">
        <f>+'REP1'!J54</f>
        <v>0</v>
      </c>
    </row>
    <row r="25" spans="11:13" x14ac:dyDescent="0.25">
      <c r="K25" s="177">
        <f>+IMPOSTAZIONI!C25</f>
        <v>0</v>
      </c>
      <c r="L25" s="178">
        <f>+'REP1'!L54</f>
        <v>0</v>
      </c>
      <c r="M25" s="178">
        <f>+'REP1'!M54</f>
        <v>0</v>
      </c>
    </row>
    <row r="26" spans="11:13" x14ac:dyDescent="0.25">
      <c r="K26" s="177">
        <f>+IMPOSTAZIONI!C26</f>
        <v>0</v>
      </c>
      <c r="L26" s="178">
        <f>+'REP1'!O54</f>
        <v>0</v>
      </c>
      <c r="M26" s="178">
        <f>+'REP1'!P54</f>
        <v>0</v>
      </c>
    </row>
    <row r="27" spans="11:13" x14ac:dyDescent="0.25">
      <c r="K27" s="177">
        <f>+IMPOSTAZIONI!C27</f>
        <v>0</v>
      </c>
      <c r="L27" s="178">
        <f>+'REP1'!R54</f>
        <v>0</v>
      </c>
      <c r="M27" s="178">
        <f>+'REP1'!S54</f>
        <v>0</v>
      </c>
    </row>
    <row r="28" spans="11:13" x14ac:dyDescent="0.25">
      <c r="K28" s="177">
        <f>+IMPOSTAZIONI!C28</f>
        <v>0</v>
      </c>
      <c r="L28" s="178">
        <f>+'REP1'!U54</f>
        <v>0</v>
      </c>
      <c r="M28" s="178">
        <f>+'REP1'!V54</f>
        <v>0</v>
      </c>
    </row>
    <row r="29" spans="11:13" x14ac:dyDescent="0.25">
      <c r="K29" s="177">
        <f>+IMPOSTAZIONI!C29</f>
        <v>0</v>
      </c>
      <c r="L29" s="178">
        <f>+'REP1'!X54</f>
        <v>0</v>
      </c>
      <c r="M29" s="178">
        <f>+'REP1'!Y54</f>
        <v>0</v>
      </c>
    </row>
    <row r="30" spans="11:13" x14ac:dyDescent="0.25">
      <c r="K30" s="177">
        <f>+IMPOSTAZIONI!C30</f>
        <v>0</v>
      </c>
      <c r="L30" s="178">
        <f>+'REP1'!AA54</f>
        <v>0</v>
      </c>
      <c r="M30" s="178">
        <f>+'REP1'!AB54</f>
        <v>0</v>
      </c>
    </row>
    <row r="31" spans="11:13" x14ac:dyDescent="0.25">
      <c r="K31" s="177">
        <f>+IMPOSTAZIONI!C31</f>
        <v>0</v>
      </c>
      <c r="L31" s="178">
        <f>+'REP1'!AD54</f>
        <v>0</v>
      </c>
      <c r="M31" s="178">
        <f>+'REP1'!AE54</f>
        <v>0</v>
      </c>
    </row>
    <row r="32" spans="11:13" x14ac:dyDescent="0.25">
      <c r="K32" s="177">
        <f>+IMPOSTAZIONI!C32</f>
        <v>0</v>
      </c>
      <c r="L32" s="178">
        <f>+'REP1'!AG54</f>
        <v>0</v>
      </c>
      <c r="M32" s="178">
        <f>+'REP1'!AH54</f>
        <v>0</v>
      </c>
    </row>
    <row r="33" spans="11:14" x14ac:dyDescent="0.25">
      <c r="K33" s="177">
        <f>+IMPOSTAZIONI!C33</f>
        <v>0</v>
      </c>
      <c r="L33" s="178">
        <f>+'REP1'!AJ54</f>
        <v>0</v>
      </c>
      <c r="M33" s="178">
        <f>+'REP1'!AK54</f>
        <v>0</v>
      </c>
    </row>
    <row r="34" spans="11:14" x14ac:dyDescent="0.25">
      <c r="L34" s="178"/>
    </row>
    <row r="37" spans="11:14" x14ac:dyDescent="0.25">
      <c r="K37" s="597" t="s">
        <v>274</v>
      </c>
      <c r="L37" s="597"/>
      <c r="M37" s="597"/>
    </row>
    <row r="38" spans="11:14" x14ac:dyDescent="0.25">
      <c r="K38" s="175" t="s">
        <v>270</v>
      </c>
      <c r="L38" s="176" t="s">
        <v>68</v>
      </c>
      <c r="M38" s="175" t="s">
        <v>70</v>
      </c>
    </row>
    <row r="39" spans="11:14" x14ac:dyDescent="0.25">
      <c r="K39" s="177">
        <f>+IMPOSTAZIONI!C22</f>
        <v>0</v>
      </c>
      <c r="L39" s="179">
        <f>+'REP1'!C61</f>
        <v>0</v>
      </c>
      <c r="M39" s="179">
        <f>+'REP1'!D61</f>
        <v>0</v>
      </c>
    </row>
    <row r="40" spans="11:14" x14ac:dyDescent="0.25">
      <c r="K40" s="177">
        <f>+IMPOSTAZIONI!C23</f>
        <v>0</v>
      </c>
      <c r="L40" s="179">
        <f>+'REP1'!F61</f>
        <v>0</v>
      </c>
      <c r="M40" s="179">
        <f>+'REP1'!G61</f>
        <v>0</v>
      </c>
    </row>
    <row r="41" spans="11:14" x14ac:dyDescent="0.25">
      <c r="K41" s="177">
        <f>+IMPOSTAZIONI!C24</f>
        <v>0</v>
      </c>
      <c r="L41" s="179">
        <f>+'REP1'!I61</f>
        <v>0</v>
      </c>
      <c r="M41" s="179">
        <f>+'REP1'!J61</f>
        <v>0</v>
      </c>
    </row>
    <row r="42" spans="11:14" x14ac:dyDescent="0.25">
      <c r="K42" s="177">
        <f>+IMPOSTAZIONI!C25</f>
        <v>0</v>
      </c>
      <c r="L42" s="179">
        <f>+'REP1'!L61</f>
        <v>0</v>
      </c>
      <c r="M42" s="179">
        <f>+'REP1'!M61</f>
        <v>0</v>
      </c>
      <c r="N42" s="180"/>
    </row>
    <row r="43" spans="11:14" x14ac:dyDescent="0.25">
      <c r="K43" s="177">
        <f>+IMPOSTAZIONI!C26</f>
        <v>0</v>
      </c>
      <c r="L43" s="179">
        <f>+'REP1'!O61</f>
        <v>0</v>
      </c>
      <c r="M43" s="179">
        <f>+'REP1'!P61</f>
        <v>0</v>
      </c>
    </row>
    <row r="44" spans="11:14" x14ac:dyDescent="0.25">
      <c r="K44" s="177">
        <f>+IMPOSTAZIONI!C27</f>
        <v>0</v>
      </c>
      <c r="L44" s="179">
        <f>+'REP1'!R61</f>
        <v>0</v>
      </c>
      <c r="M44" s="179">
        <f>+'REP1'!S61</f>
        <v>0</v>
      </c>
    </row>
    <row r="45" spans="11:14" x14ac:dyDescent="0.25">
      <c r="K45" s="177">
        <f>+IMPOSTAZIONI!C28</f>
        <v>0</v>
      </c>
      <c r="L45" s="179">
        <f>+'REP1'!U61</f>
        <v>0</v>
      </c>
      <c r="M45" s="179">
        <f>+'REP1'!V61</f>
        <v>0</v>
      </c>
    </row>
    <row r="46" spans="11:14" x14ac:dyDescent="0.25">
      <c r="K46" s="177">
        <f>+IMPOSTAZIONI!C29</f>
        <v>0</v>
      </c>
      <c r="L46" s="179">
        <f>+'REP1'!X61</f>
        <v>0</v>
      </c>
      <c r="M46" s="179">
        <f>+'REP1'!Y61</f>
        <v>0</v>
      </c>
    </row>
    <row r="47" spans="11:14" x14ac:dyDescent="0.25">
      <c r="K47" s="177">
        <f>+IMPOSTAZIONI!C30</f>
        <v>0</v>
      </c>
      <c r="L47" s="179">
        <f>+'REP1'!AA61</f>
        <v>0</v>
      </c>
      <c r="M47" s="179">
        <f>+'REP1'!AB61</f>
        <v>0</v>
      </c>
    </row>
    <row r="48" spans="11:14" x14ac:dyDescent="0.25">
      <c r="K48" s="177">
        <f>+IMPOSTAZIONI!C31</f>
        <v>0</v>
      </c>
      <c r="L48" s="179">
        <f>+'REP1'!AD61</f>
        <v>0</v>
      </c>
      <c r="M48" s="179">
        <f>+'REP1'!AE61</f>
        <v>0</v>
      </c>
    </row>
    <row r="49" spans="11:13" x14ac:dyDescent="0.25">
      <c r="K49" s="177">
        <f>+IMPOSTAZIONI!C32</f>
        <v>0</v>
      </c>
      <c r="L49" s="179">
        <f>+'REP1'!AG61</f>
        <v>0</v>
      </c>
      <c r="M49" s="179">
        <f>+'REP1'!AH61</f>
        <v>0</v>
      </c>
    </row>
    <row r="50" spans="11:13" x14ac:dyDescent="0.25">
      <c r="K50" s="177">
        <f>+IMPOSTAZIONI!C33</f>
        <v>0</v>
      </c>
      <c r="L50" s="179">
        <f>+'REP1'!AJ61</f>
        <v>0</v>
      </c>
      <c r="M50" s="179">
        <f>+'REP1'!AK61</f>
        <v>0</v>
      </c>
    </row>
    <row r="51" spans="11:13" x14ac:dyDescent="0.25">
      <c r="K51" s="181"/>
    </row>
    <row r="55" spans="11:13" x14ac:dyDescent="0.25">
      <c r="K55" s="599" t="s">
        <v>271</v>
      </c>
      <c r="L55" s="599"/>
      <c r="M55" s="599"/>
    </row>
    <row r="56" spans="11:13" x14ac:dyDescent="0.25">
      <c r="K56" s="175" t="s">
        <v>270</v>
      </c>
      <c r="L56" s="176" t="s">
        <v>68</v>
      </c>
      <c r="M56" s="175" t="s">
        <v>70</v>
      </c>
    </row>
    <row r="57" spans="11:13" x14ac:dyDescent="0.25">
      <c r="K57" s="177">
        <f>+IMPOSTAZIONI!C22</f>
        <v>0</v>
      </c>
      <c r="L57" s="182" t="e">
        <f>+'REP1'!C63</f>
        <v>#DIV/0!</v>
      </c>
      <c r="M57" s="182" t="e">
        <f>+'REP1'!D63</f>
        <v>#DIV/0!</v>
      </c>
    </row>
    <row r="58" spans="11:13" x14ac:dyDescent="0.25">
      <c r="K58" s="177">
        <f>+IMPOSTAZIONI!C23</f>
        <v>0</v>
      </c>
      <c r="L58" s="182" t="e">
        <f>+'REP1'!F63</f>
        <v>#DIV/0!</v>
      </c>
      <c r="M58" s="182" t="e">
        <f>+'REP1'!G63</f>
        <v>#DIV/0!</v>
      </c>
    </row>
    <row r="59" spans="11:13" x14ac:dyDescent="0.25">
      <c r="K59" s="177">
        <f>+IMPOSTAZIONI!C24</f>
        <v>0</v>
      </c>
      <c r="L59" s="182" t="e">
        <f>+'REP1'!I63</f>
        <v>#DIV/0!</v>
      </c>
      <c r="M59" s="182" t="e">
        <f>+'REP1'!J63</f>
        <v>#DIV/0!</v>
      </c>
    </row>
    <row r="60" spans="11:13" x14ac:dyDescent="0.25">
      <c r="K60" s="177">
        <f>+IMPOSTAZIONI!C25</f>
        <v>0</v>
      </c>
      <c r="L60" s="182" t="e">
        <f>+'REP1'!L63</f>
        <v>#DIV/0!</v>
      </c>
      <c r="M60" s="182" t="e">
        <f>+'REP1'!M63</f>
        <v>#DIV/0!</v>
      </c>
    </row>
    <row r="61" spans="11:13" x14ac:dyDescent="0.25">
      <c r="K61" s="177">
        <f>+IMPOSTAZIONI!C26</f>
        <v>0</v>
      </c>
      <c r="L61" s="182" t="e">
        <f>+'REP1'!O63</f>
        <v>#DIV/0!</v>
      </c>
      <c r="M61" s="182" t="e">
        <f>+'REP1'!P63</f>
        <v>#DIV/0!</v>
      </c>
    </row>
    <row r="62" spans="11:13" x14ac:dyDescent="0.25">
      <c r="K62" s="177">
        <f>+IMPOSTAZIONI!C27</f>
        <v>0</v>
      </c>
      <c r="L62" s="182" t="e">
        <f>+'REP1'!R63</f>
        <v>#DIV/0!</v>
      </c>
      <c r="M62" s="182" t="e">
        <f>+'REP1'!S63</f>
        <v>#DIV/0!</v>
      </c>
    </row>
    <row r="63" spans="11:13" x14ac:dyDescent="0.25">
      <c r="K63" s="177">
        <f>+IMPOSTAZIONI!C28</f>
        <v>0</v>
      </c>
      <c r="L63" s="182" t="e">
        <f>+'REP1'!U63</f>
        <v>#DIV/0!</v>
      </c>
      <c r="M63" s="182" t="e">
        <f>+'REP1'!V63</f>
        <v>#DIV/0!</v>
      </c>
    </row>
    <row r="64" spans="11:13" x14ac:dyDescent="0.25">
      <c r="K64" s="177">
        <f>+IMPOSTAZIONI!C29</f>
        <v>0</v>
      </c>
      <c r="L64" s="182" t="e">
        <f>+'REP1'!X63</f>
        <v>#DIV/0!</v>
      </c>
      <c r="M64" s="182" t="e">
        <f>+'REP1'!Y63</f>
        <v>#DIV/0!</v>
      </c>
    </row>
    <row r="65" spans="11:13" x14ac:dyDescent="0.25">
      <c r="K65" s="177">
        <f>+IMPOSTAZIONI!C30</f>
        <v>0</v>
      </c>
      <c r="L65" s="182" t="e">
        <f>+'REP1'!AA63</f>
        <v>#DIV/0!</v>
      </c>
      <c r="M65" s="182" t="e">
        <f>+'REP1'!AB63</f>
        <v>#DIV/0!</v>
      </c>
    </row>
    <row r="66" spans="11:13" x14ac:dyDescent="0.25">
      <c r="K66" s="177">
        <f>+IMPOSTAZIONI!C31</f>
        <v>0</v>
      </c>
      <c r="L66" s="182" t="e">
        <f>+'REP1'!AD63</f>
        <v>#DIV/0!</v>
      </c>
      <c r="M66" s="182" t="e">
        <f>+'REP1'!AE63</f>
        <v>#DIV/0!</v>
      </c>
    </row>
    <row r="67" spans="11:13" x14ac:dyDescent="0.25">
      <c r="K67" s="177">
        <f>+IMPOSTAZIONI!C32</f>
        <v>0</v>
      </c>
      <c r="L67" s="182" t="e">
        <f>+'REP1'!AG63</f>
        <v>#DIV/0!</v>
      </c>
      <c r="M67" s="182" t="e">
        <f>+'REP1'!AH63</f>
        <v>#DIV/0!</v>
      </c>
    </row>
    <row r="68" spans="11:13" x14ac:dyDescent="0.25">
      <c r="K68" s="177">
        <f>+IMPOSTAZIONI!C33</f>
        <v>0</v>
      </c>
      <c r="L68" s="182" t="e">
        <f>+'REP1'!AJ63</f>
        <v>#DIV/0!</v>
      </c>
      <c r="M68" s="182" t="e">
        <f>+'REP1'!AK63</f>
        <v>#DIV/0!</v>
      </c>
    </row>
    <row r="72" spans="11:13" x14ac:dyDescent="0.25">
      <c r="K72" s="597" t="s">
        <v>275</v>
      </c>
      <c r="L72" s="597"/>
      <c r="M72" s="597"/>
    </row>
    <row r="73" spans="11:13" x14ac:dyDescent="0.25">
      <c r="K73" s="175" t="s">
        <v>270</v>
      </c>
      <c r="L73" s="176" t="s">
        <v>68</v>
      </c>
      <c r="M73" s="175" t="s">
        <v>70</v>
      </c>
    </row>
    <row r="74" spans="11:13" x14ac:dyDescent="0.25">
      <c r="K74" s="177">
        <f>+IMPOSTAZIONI!C22</f>
        <v>0</v>
      </c>
      <c r="L74" s="183" t="e">
        <f>+'REP1'!C65</f>
        <v>#DIV/0!</v>
      </c>
      <c r="M74" s="183" t="e">
        <f>+'REP1'!D65</f>
        <v>#DIV/0!</v>
      </c>
    </row>
    <row r="75" spans="11:13" x14ac:dyDescent="0.25">
      <c r="K75" s="177">
        <f>+IMPOSTAZIONI!C23</f>
        <v>0</v>
      </c>
      <c r="L75" s="183" t="e">
        <f>+'REP1'!F65</f>
        <v>#DIV/0!</v>
      </c>
      <c r="M75" s="183" t="e">
        <f>+'REP1'!G65</f>
        <v>#DIV/0!</v>
      </c>
    </row>
    <row r="76" spans="11:13" x14ac:dyDescent="0.25">
      <c r="K76" s="177">
        <f>+IMPOSTAZIONI!C24</f>
        <v>0</v>
      </c>
      <c r="L76" s="183" t="e">
        <f>+'REP1'!I65</f>
        <v>#DIV/0!</v>
      </c>
      <c r="M76" s="183" t="e">
        <f>+'REP1'!J65</f>
        <v>#DIV/0!</v>
      </c>
    </row>
    <row r="77" spans="11:13" x14ac:dyDescent="0.25">
      <c r="K77" s="177">
        <f>+IMPOSTAZIONI!C25</f>
        <v>0</v>
      </c>
      <c r="L77" s="183" t="e">
        <f>+'REP1'!L65</f>
        <v>#DIV/0!</v>
      </c>
      <c r="M77" s="183" t="e">
        <f>+'REP1'!M65</f>
        <v>#DIV/0!</v>
      </c>
    </row>
    <row r="78" spans="11:13" x14ac:dyDescent="0.25">
      <c r="K78" s="177">
        <f>+IMPOSTAZIONI!C26</f>
        <v>0</v>
      </c>
      <c r="L78" s="183" t="e">
        <f>+'REP1'!O65</f>
        <v>#DIV/0!</v>
      </c>
      <c r="M78" s="183" t="e">
        <f>+'REP1'!P65</f>
        <v>#DIV/0!</v>
      </c>
    </row>
    <row r="79" spans="11:13" x14ac:dyDescent="0.25">
      <c r="K79" s="177">
        <f>+IMPOSTAZIONI!C27</f>
        <v>0</v>
      </c>
      <c r="L79" s="183" t="e">
        <f>+'REP1'!R65</f>
        <v>#DIV/0!</v>
      </c>
      <c r="M79" s="183" t="e">
        <f>+'REP1'!S65</f>
        <v>#DIV/0!</v>
      </c>
    </row>
    <row r="80" spans="11:13" x14ac:dyDescent="0.25">
      <c r="K80" s="177">
        <f>+IMPOSTAZIONI!C28</f>
        <v>0</v>
      </c>
      <c r="L80" s="183" t="e">
        <f>+'REP1'!U65</f>
        <v>#DIV/0!</v>
      </c>
      <c r="M80" s="183" t="e">
        <f>+'REP1'!V65</f>
        <v>#DIV/0!</v>
      </c>
    </row>
    <row r="81" spans="11:13" x14ac:dyDescent="0.25">
      <c r="K81" s="177">
        <f>+IMPOSTAZIONI!C29</f>
        <v>0</v>
      </c>
      <c r="L81" s="183" t="e">
        <f>+'REP1'!X65</f>
        <v>#DIV/0!</v>
      </c>
      <c r="M81" s="183" t="e">
        <f>+'REP1'!Y65</f>
        <v>#DIV/0!</v>
      </c>
    </row>
    <row r="82" spans="11:13" x14ac:dyDescent="0.25">
      <c r="K82" s="177">
        <f>+IMPOSTAZIONI!C30</f>
        <v>0</v>
      </c>
      <c r="L82" s="183" t="e">
        <f>+'REP1'!AA65</f>
        <v>#DIV/0!</v>
      </c>
      <c r="M82" s="183" t="e">
        <f>+'REP1'!AB65</f>
        <v>#DIV/0!</v>
      </c>
    </row>
    <row r="83" spans="11:13" x14ac:dyDescent="0.25">
      <c r="K83" s="177">
        <f>+IMPOSTAZIONI!C31</f>
        <v>0</v>
      </c>
      <c r="L83" s="183" t="e">
        <f>+'REP1'!AD65</f>
        <v>#DIV/0!</v>
      </c>
      <c r="M83" s="183" t="e">
        <f>+'REP1'!AE65</f>
        <v>#DIV/0!</v>
      </c>
    </row>
    <row r="84" spans="11:13" x14ac:dyDescent="0.25">
      <c r="K84" s="177">
        <f>+IMPOSTAZIONI!C32</f>
        <v>0</v>
      </c>
      <c r="L84" s="183" t="e">
        <f>+'REP1'!AG65</f>
        <v>#DIV/0!</v>
      </c>
      <c r="M84" s="183" t="e">
        <f>+'REP1'!AH65</f>
        <v>#DIV/0!</v>
      </c>
    </row>
    <row r="85" spans="11:13" x14ac:dyDescent="0.25">
      <c r="K85" s="177">
        <f>+IMPOSTAZIONI!C33</f>
        <v>0</v>
      </c>
      <c r="L85" s="183" t="e">
        <f>+'REP1'!AJ65</f>
        <v>#DIV/0!</v>
      </c>
      <c r="M85" s="183" t="e">
        <f>+'REP1'!AK65</f>
        <v>#DIV/0!</v>
      </c>
    </row>
    <row r="86" spans="11:13" x14ac:dyDescent="0.25">
      <c r="K86" s="181"/>
    </row>
    <row r="88" spans="11:13" x14ac:dyDescent="0.25">
      <c r="K88" s="597" t="s">
        <v>276</v>
      </c>
      <c r="L88" s="597"/>
      <c r="M88" s="597"/>
    </row>
    <row r="89" spans="11:13" x14ac:dyDescent="0.25">
      <c r="K89" s="175" t="s">
        <v>270</v>
      </c>
      <c r="L89" s="176" t="s">
        <v>68</v>
      </c>
      <c r="M89" s="175" t="s">
        <v>70</v>
      </c>
    </row>
    <row r="90" spans="11:13" x14ac:dyDescent="0.25">
      <c r="K90" s="177">
        <f>+IMPOSTAZIONI!C22</f>
        <v>0</v>
      </c>
      <c r="L90" s="184" t="e">
        <f>+'REP1'!C68</f>
        <v>#DIV/0!</v>
      </c>
      <c r="M90" s="184" t="e">
        <f>+'REP1'!D68</f>
        <v>#DIV/0!</v>
      </c>
    </row>
    <row r="91" spans="11:13" x14ac:dyDescent="0.25">
      <c r="K91" s="177">
        <f>+IMPOSTAZIONI!C23</f>
        <v>0</v>
      </c>
      <c r="L91" s="184" t="e">
        <f>+'REP1'!F68</f>
        <v>#DIV/0!</v>
      </c>
      <c r="M91" s="184" t="e">
        <f>+'REP1'!G68</f>
        <v>#DIV/0!</v>
      </c>
    </row>
    <row r="92" spans="11:13" x14ac:dyDescent="0.25">
      <c r="K92" s="177">
        <f>+IMPOSTAZIONI!C24</f>
        <v>0</v>
      </c>
      <c r="L92" s="184" t="e">
        <f>+'REP1'!I68</f>
        <v>#DIV/0!</v>
      </c>
      <c r="M92" s="184" t="e">
        <f>+'REP1'!J68</f>
        <v>#DIV/0!</v>
      </c>
    </row>
    <row r="93" spans="11:13" x14ac:dyDescent="0.25">
      <c r="K93" s="177">
        <f>+IMPOSTAZIONI!C25</f>
        <v>0</v>
      </c>
      <c r="L93" s="184" t="e">
        <f>+'REP1'!L68</f>
        <v>#DIV/0!</v>
      </c>
      <c r="M93" s="184" t="e">
        <f>+'REP1'!M68</f>
        <v>#DIV/0!</v>
      </c>
    </row>
    <row r="94" spans="11:13" x14ac:dyDescent="0.25">
      <c r="K94" s="177">
        <f>+IMPOSTAZIONI!C26</f>
        <v>0</v>
      </c>
      <c r="L94" s="184" t="e">
        <f>+'REP1'!O68</f>
        <v>#DIV/0!</v>
      </c>
      <c r="M94" s="184" t="e">
        <f>+'REP1'!P68</f>
        <v>#DIV/0!</v>
      </c>
    </row>
    <row r="95" spans="11:13" x14ac:dyDescent="0.25">
      <c r="K95" s="177">
        <f>+IMPOSTAZIONI!C27</f>
        <v>0</v>
      </c>
      <c r="L95" s="184" t="e">
        <f>+'REP1'!R68</f>
        <v>#DIV/0!</v>
      </c>
      <c r="M95" s="184" t="e">
        <f>+'REP1'!S68</f>
        <v>#DIV/0!</v>
      </c>
    </row>
    <row r="96" spans="11:13" x14ac:dyDescent="0.25">
      <c r="K96" s="177">
        <f>+IMPOSTAZIONI!C28</f>
        <v>0</v>
      </c>
      <c r="L96" s="184" t="e">
        <f>+'REP1'!U68</f>
        <v>#DIV/0!</v>
      </c>
      <c r="M96" s="184" t="e">
        <f>+'REP1'!V68</f>
        <v>#DIV/0!</v>
      </c>
    </row>
    <row r="97" spans="11:13" x14ac:dyDescent="0.25">
      <c r="K97" s="177">
        <f>+IMPOSTAZIONI!C29</f>
        <v>0</v>
      </c>
      <c r="L97" s="184" t="e">
        <f>+'REP1'!X68</f>
        <v>#DIV/0!</v>
      </c>
      <c r="M97" s="184" t="e">
        <f>+'REP1'!Y68</f>
        <v>#DIV/0!</v>
      </c>
    </row>
    <row r="98" spans="11:13" x14ac:dyDescent="0.25">
      <c r="K98" s="177">
        <f>+IMPOSTAZIONI!C30</f>
        <v>0</v>
      </c>
      <c r="L98" s="184" t="e">
        <f>+'REP1'!AA68</f>
        <v>#DIV/0!</v>
      </c>
      <c r="M98" s="184" t="e">
        <f>+'REP1'!AB68</f>
        <v>#DIV/0!</v>
      </c>
    </row>
    <row r="99" spans="11:13" x14ac:dyDescent="0.25">
      <c r="K99" s="177">
        <f>+IMPOSTAZIONI!C31</f>
        <v>0</v>
      </c>
      <c r="L99" s="184" t="e">
        <f>+'REP1'!AD68</f>
        <v>#DIV/0!</v>
      </c>
      <c r="M99" s="184" t="e">
        <f>+'REP1'!AE68</f>
        <v>#DIV/0!</v>
      </c>
    </row>
    <row r="100" spans="11:13" x14ac:dyDescent="0.25">
      <c r="K100" s="177">
        <f>+IMPOSTAZIONI!C32</f>
        <v>0</v>
      </c>
      <c r="L100" s="184" t="e">
        <f>+'REP1'!AG68</f>
        <v>#DIV/0!</v>
      </c>
      <c r="M100" s="184" t="e">
        <f>+'REP1'!AH68</f>
        <v>#DIV/0!</v>
      </c>
    </row>
    <row r="101" spans="11:13" x14ac:dyDescent="0.25">
      <c r="K101" s="177">
        <f>+IMPOSTAZIONI!C33</f>
        <v>0</v>
      </c>
      <c r="L101" s="184" t="e">
        <f>+'REP1'!AJ68</f>
        <v>#DIV/0!</v>
      </c>
      <c r="M101" s="184" t="e">
        <f>+'REP1'!AK68</f>
        <v>#DIV/0!</v>
      </c>
    </row>
    <row r="122" spans="2:11" x14ac:dyDescent="0.25">
      <c r="I122" s="596" t="s">
        <v>309</v>
      </c>
      <c r="J122" s="596"/>
      <c r="K122" s="185" t="str">
        <f>+'DATI GRAFICI'!D24</f>
        <v>Dati assenti</v>
      </c>
    </row>
    <row r="123" spans="2:11" x14ac:dyDescent="0.25">
      <c r="B123" s="186"/>
      <c r="C123" s="186"/>
      <c r="D123" s="607" t="s">
        <v>68</v>
      </c>
      <c r="E123" s="608"/>
      <c r="F123" s="602" t="s">
        <v>311</v>
      </c>
      <c r="G123" s="602"/>
    </row>
    <row r="124" spans="2:11" x14ac:dyDescent="0.25">
      <c r="B124" s="186"/>
      <c r="C124" s="186"/>
      <c r="D124" s="609"/>
      <c r="E124" s="610"/>
      <c r="F124" s="605" t="str">
        <f>+'DATI GRAFICI'!D24</f>
        <v>Dati assenti</v>
      </c>
      <c r="G124" s="606"/>
    </row>
    <row r="125" spans="2:11" x14ac:dyDescent="0.25">
      <c r="B125" s="603" t="s">
        <v>306</v>
      </c>
      <c r="C125" s="603"/>
      <c r="D125" s="604">
        <f>+'REP1'!AM18</f>
        <v>0</v>
      </c>
      <c r="E125" s="604"/>
      <c r="F125" s="604">
        <f>+'REP1'!AO18</f>
        <v>0</v>
      </c>
      <c r="G125" s="604"/>
    </row>
    <row r="126" spans="2:11" x14ac:dyDescent="0.25">
      <c r="B126" s="603" t="s">
        <v>307</v>
      </c>
      <c r="C126" s="603"/>
      <c r="D126" s="604">
        <f>+'REP1'!AM53</f>
        <v>0</v>
      </c>
      <c r="E126" s="604"/>
      <c r="F126" s="604">
        <f>+'REP1'!AO53</f>
        <v>0</v>
      </c>
      <c r="G126" s="604"/>
    </row>
    <row r="127" spans="2:11" x14ac:dyDescent="0.25">
      <c r="B127" s="603" t="s">
        <v>305</v>
      </c>
      <c r="C127" s="603"/>
      <c r="D127" s="604">
        <f>+'REP1'!AM54</f>
        <v>0</v>
      </c>
      <c r="E127" s="604"/>
      <c r="F127" s="604">
        <f>+'REP1'!AO54</f>
        <v>0</v>
      </c>
      <c r="G127" s="604"/>
    </row>
    <row r="128" spans="2:11" x14ac:dyDescent="0.25">
      <c r="B128" s="187" t="s">
        <v>308</v>
      </c>
      <c r="D128" s="188"/>
      <c r="E128" s="188"/>
      <c r="F128" s="188"/>
    </row>
    <row r="132" spans="2:3" x14ac:dyDescent="0.25">
      <c r="B132" s="33" t="s">
        <v>93</v>
      </c>
      <c r="C132" s="33"/>
    </row>
  </sheetData>
  <sheetProtection algorithmName="SHA-512" hashValue="lsVsl0Lstvnrxm254L684Cfv55Ansf9rEA9/BIJrV/7O9YVq5J8HU9OBLqgtIwr9LP/TsxKhbmGMqf037VDYDA==" saltValue="UzZR+T1FWFq4mbggYEySLg==" spinCount="100000" sheet="1" objects="1" scenarios="1"/>
  <mergeCells count="22">
    <mergeCell ref="F123:G123"/>
    <mergeCell ref="B125:C125"/>
    <mergeCell ref="B126:C126"/>
    <mergeCell ref="B127:C127"/>
    <mergeCell ref="D125:E125"/>
    <mergeCell ref="D126:E126"/>
    <mergeCell ref="D127:E127"/>
    <mergeCell ref="F125:G125"/>
    <mergeCell ref="F126:G126"/>
    <mergeCell ref="F127:G127"/>
    <mergeCell ref="F124:G124"/>
    <mergeCell ref="D123:E124"/>
    <mergeCell ref="I122:J122"/>
    <mergeCell ref="K88:M88"/>
    <mergeCell ref="B3:M3"/>
    <mergeCell ref="K55:M55"/>
    <mergeCell ref="K20:M20"/>
    <mergeCell ref="K5:M5"/>
    <mergeCell ref="K72:M72"/>
    <mergeCell ref="K37:M37"/>
    <mergeCell ref="B4:D4"/>
    <mergeCell ref="E4:F4"/>
  </mergeCells>
  <conditionalFormatting sqref="M22:M33">
    <cfRule type="cellIs" dxfId="11" priority="1" operator="lessThan">
      <formula>0</formula>
    </cfRule>
  </conditionalFormatting>
  <hyperlinks>
    <hyperlink ref="O3" location="'MENU BDG'!A1" display="Indietro" xr:uid="{95274421-A4F9-48CF-B1C3-5662FF7D2890}"/>
    <hyperlink ref="B132:C132" location="GRAF1!A1" display="Vai inizio pagina" xr:uid="{B290FCD6-2088-4839-9614-3B38F1D46E86}"/>
  </hyperlinks>
  <pageMargins left="0.51181102362204722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6F20-05E5-47E1-B11D-2F9B80A19FB5}">
  <dimension ref="B2:O65"/>
  <sheetViews>
    <sheetView showGridLines="0" showRowColHeaders="0" workbookViewId="0">
      <selection activeCell="O3" sqref="O3"/>
    </sheetView>
  </sheetViews>
  <sheetFormatPr defaultColWidth="9.140625" defaultRowHeight="15" x14ac:dyDescent="0.25"/>
  <cols>
    <col min="1" max="1" width="4.28515625" style="20" customWidth="1"/>
    <col min="2" max="6" width="9.140625" style="20"/>
    <col min="7" max="7" width="10.42578125" style="20" customWidth="1"/>
    <col min="8" max="9" width="9.140625" style="20"/>
    <col min="10" max="10" width="8.7109375" style="20" customWidth="1"/>
    <col min="11" max="11" width="16.7109375" style="20" customWidth="1"/>
    <col min="12" max="12" width="14.140625" style="20" customWidth="1"/>
    <col min="13" max="13" width="13.42578125" style="20" bestFit="1" customWidth="1"/>
    <col min="14" max="14" width="4.42578125" style="20" customWidth="1"/>
    <col min="15" max="16384" width="9.140625" style="20"/>
  </cols>
  <sheetData>
    <row r="2" spans="2:15" x14ac:dyDescent="0.25">
      <c r="B2" s="172">
        <f>+IMPOSTAZIONI!C6</f>
        <v>0</v>
      </c>
    </row>
    <row r="3" spans="2:15" ht="21" x14ac:dyDescent="0.35">
      <c r="B3" s="598" t="str">
        <f>+IMPOSTAZIONI!E14</f>
        <v>Reparto RISTORANTE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O3" s="173" t="s">
        <v>4</v>
      </c>
    </row>
    <row r="4" spans="2:15" ht="13.15" customHeight="1" x14ac:dyDescent="0.35">
      <c r="B4" s="600" t="s">
        <v>314</v>
      </c>
      <c r="C4" s="600"/>
      <c r="D4" s="600"/>
      <c r="E4" s="601" t="str">
        <f>+'DATI GRAFICI'!D25</f>
        <v>Dati assenti</v>
      </c>
      <c r="F4" s="601"/>
      <c r="G4" s="174"/>
      <c r="H4" s="174"/>
      <c r="I4" s="174"/>
      <c r="J4" s="174"/>
      <c r="K4" s="174"/>
      <c r="L4" s="174"/>
      <c r="M4" s="174"/>
    </row>
    <row r="5" spans="2:15" x14ac:dyDescent="0.25">
      <c r="K5" s="599" t="s">
        <v>277</v>
      </c>
      <c r="L5" s="599"/>
      <c r="M5" s="599"/>
    </row>
    <row r="6" spans="2:15" x14ac:dyDescent="0.25">
      <c r="K6" s="175" t="s">
        <v>270</v>
      </c>
      <c r="L6" s="176" t="s">
        <v>68</v>
      </c>
      <c r="M6" s="175" t="s">
        <v>70</v>
      </c>
    </row>
    <row r="7" spans="2:15" x14ac:dyDescent="0.25">
      <c r="K7" s="177">
        <f>+IMPOSTAZIONI!C22</f>
        <v>0</v>
      </c>
      <c r="L7" s="178">
        <f>+'REP2'!C23</f>
        <v>0</v>
      </c>
      <c r="M7" s="178">
        <f>+'REP2'!D23</f>
        <v>0</v>
      </c>
    </row>
    <row r="8" spans="2:15" x14ac:dyDescent="0.25">
      <c r="K8" s="177">
        <f>+IMPOSTAZIONI!C23</f>
        <v>0</v>
      </c>
      <c r="L8" s="178">
        <f>+'REP2'!F23</f>
        <v>0</v>
      </c>
      <c r="M8" s="178">
        <f>+'REP2'!G23</f>
        <v>0</v>
      </c>
    </row>
    <row r="9" spans="2:15" x14ac:dyDescent="0.25">
      <c r="K9" s="177">
        <f>+IMPOSTAZIONI!C24</f>
        <v>0</v>
      </c>
      <c r="L9" s="178">
        <f>+'REP2'!I23</f>
        <v>0</v>
      </c>
      <c r="M9" s="178">
        <f>+'REP2'!J23</f>
        <v>0</v>
      </c>
    </row>
    <row r="10" spans="2:15" x14ac:dyDescent="0.25">
      <c r="K10" s="177">
        <f>+IMPOSTAZIONI!C25</f>
        <v>0</v>
      </c>
      <c r="L10" s="178">
        <f>+'REP2'!L23</f>
        <v>0</v>
      </c>
      <c r="M10" s="178">
        <f>+'REP2'!M23</f>
        <v>0</v>
      </c>
    </row>
    <row r="11" spans="2:15" x14ac:dyDescent="0.25">
      <c r="K11" s="177">
        <f>+IMPOSTAZIONI!C26</f>
        <v>0</v>
      </c>
      <c r="L11" s="178">
        <f>+'REP2'!O23</f>
        <v>0</v>
      </c>
      <c r="M11" s="178">
        <f>+'REP2'!P23</f>
        <v>0</v>
      </c>
    </row>
    <row r="12" spans="2:15" x14ac:dyDescent="0.25">
      <c r="K12" s="177">
        <f>+IMPOSTAZIONI!C27</f>
        <v>0</v>
      </c>
      <c r="L12" s="178">
        <f>+'REP2'!R23</f>
        <v>0</v>
      </c>
      <c r="M12" s="178">
        <f>+'REP2'!S23</f>
        <v>0</v>
      </c>
    </row>
    <row r="13" spans="2:15" x14ac:dyDescent="0.25">
      <c r="K13" s="177">
        <f>+IMPOSTAZIONI!C28</f>
        <v>0</v>
      </c>
      <c r="L13" s="178">
        <f>+'REP2'!U23</f>
        <v>0</v>
      </c>
      <c r="M13" s="178">
        <f>+'REP2'!V23</f>
        <v>0</v>
      </c>
    </row>
    <row r="14" spans="2:15" x14ac:dyDescent="0.25">
      <c r="K14" s="177">
        <f>+IMPOSTAZIONI!C29</f>
        <v>0</v>
      </c>
      <c r="L14" s="178">
        <f>+'REP2'!X23</f>
        <v>0</v>
      </c>
      <c r="M14" s="178">
        <f>+'REP2'!Y23</f>
        <v>0</v>
      </c>
    </row>
    <row r="15" spans="2:15" x14ac:dyDescent="0.25">
      <c r="K15" s="177">
        <f>+IMPOSTAZIONI!C30</f>
        <v>0</v>
      </c>
      <c r="L15" s="178">
        <f>+'REP2'!AA23</f>
        <v>0</v>
      </c>
      <c r="M15" s="178">
        <f>+'REP2'!AB23</f>
        <v>0</v>
      </c>
    </row>
    <row r="16" spans="2:15" x14ac:dyDescent="0.25">
      <c r="K16" s="177">
        <f>+IMPOSTAZIONI!C31</f>
        <v>0</v>
      </c>
      <c r="L16" s="178">
        <f>+'REP2'!AD23</f>
        <v>0</v>
      </c>
      <c r="M16" s="178">
        <f>+'REP2'!AE23</f>
        <v>0</v>
      </c>
    </row>
    <row r="17" spans="11:13" x14ac:dyDescent="0.25">
      <c r="K17" s="177">
        <f>+IMPOSTAZIONI!C32</f>
        <v>0</v>
      </c>
      <c r="L17" s="178">
        <f>+'REP2'!AG23</f>
        <v>0</v>
      </c>
      <c r="M17" s="178">
        <f>+'REP2'!AH23</f>
        <v>0</v>
      </c>
    </row>
    <row r="18" spans="11:13" x14ac:dyDescent="0.25">
      <c r="K18" s="177">
        <f>+IMPOSTAZIONI!C33</f>
        <v>0</v>
      </c>
      <c r="L18" s="178">
        <f>+'REP2'!AJ23</f>
        <v>0</v>
      </c>
      <c r="M18" s="178">
        <f>+'REP2'!AK23</f>
        <v>0</v>
      </c>
    </row>
    <row r="20" spans="11:13" x14ac:dyDescent="0.25">
      <c r="K20" s="611" t="s">
        <v>278</v>
      </c>
      <c r="L20" s="611"/>
      <c r="M20" s="611"/>
    </row>
    <row r="21" spans="11:13" x14ac:dyDescent="0.25">
      <c r="K21" s="189" t="s">
        <v>270</v>
      </c>
      <c r="L21" s="190" t="s">
        <v>68</v>
      </c>
      <c r="M21" s="189" t="s">
        <v>70</v>
      </c>
    </row>
    <row r="22" spans="11:13" x14ac:dyDescent="0.25">
      <c r="K22" s="191">
        <f>+IMPOSTAZIONI!C22</f>
        <v>0</v>
      </c>
      <c r="L22" s="192">
        <f>+'REP2'!C61</f>
        <v>0</v>
      </c>
      <c r="M22" s="192">
        <f>+'REP2'!D61</f>
        <v>0</v>
      </c>
    </row>
    <row r="23" spans="11:13" x14ac:dyDescent="0.25">
      <c r="K23" s="191">
        <f>+IMPOSTAZIONI!C23</f>
        <v>0</v>
      </c>
      <c r="L23" s="192">
        <f>+'REP2'!F61</f>
        <v>0</v>
      </c>
      <c r="M23" s="192">
        <f>+'REP2'!G61</f>
        <v>0</v>
      </c>
    </row>
    <row r="24" spans="11:13" x14ac:dyDescent="0.25">
      <c r="K24" s="191">
        <f>+IMPOSTAZIONI!C24</f>
        <v>0</v>
      </c>
      <c r="L24" s="192">
        <f>+'REP2'!I61</f>
        <v>0</v>
      </c>
      <c r="M24" s="192">
        <f>+'REP2'!J61</f>
        <v>0</v>
      </c>
    </row>
    <row r="25" spans="11:13" x14ac:dyDescent="0.25">
      <c r="K25" s="191">
        <f>+IMPOSTAZIONI!C25</f>
        <v>0</v>
      </c>
      <c r="L25" s="192">
        <f>+'REP2'!L61</f>
        <v>0</v>
      </c>
      <c r="M25" s="192">
        <f>+'REP2'!M61</f>
        <v>0</v>
      </c>
    </row>
    <row r="26" spans="11:13" x14ac:dyDescent="0.25">
      <c r="K26" s="191">
        <f>+IMPOSTAZIONI!C26</f>
        <v>0</v>
      </c>
      <c r="L26" s="192">
        <f>+'REP2'!O61</f>
        <v>0</v>
      </c>
      <c r="M26" s="192">
        <f>+'REP2'!P61</f>
        <v>0</v>
      </c>
    </row>
    <row r="27" spans="11:13" x14ac:dyDescent="0.25">
      <c r="K27" s="191">
        <f>+IMPOSTAZIONI!C27</f>
        <v>0</v>
      </c>
      <c r="L27" s="192">
        <f>+'REP2'!R61</f>
        <v>0</v>
      </c>
      <c r="M27" s="192">
        <f>+'REP2'!S61</f>
        <v>0</v>
      </c>
    </row>
    <row r="28" spans="11:13" x14ac:dyDescent="0.25">
      <c r="K28" s="191">
        <f>+IMPOSTAZIONI!C28</f>
        <v>0</v>
      </c>
      <c r="L28" s="192">
        <f>+'REP2'!U61</f>
        <v>0</v>
      </c>
      <c r="M28" s="192">
        <f>+'REP2'!V61</f>
        <v>0</v>
      </c>
    </row>
    <row r="29" spans="11:13" x14ac:dyDescent="0.25">
      <c r="K29" s="191">
        <f>+IMPOSTAZIONI!C29</f>
        <v>0</v>
      </c>
      <c r="L29" s="192">
        <f>+'REP2'!X61</f>
        <v>0</v>
      </c>
      <c r="M29" s="192">
        <f>+'REP2'!Y61</f>
        <v>0</v>
      </c>
    </row>
    <row r="30" spans="11:13" x14ac:dyDescent="0.25">
      <c r="K30" s="191">
        <f>+IMPOSTAZIONI!C30</f>
        <v>0</v>
      </c>
      <c r="L30" s="192">
        <f>+'REP2'!AA61</f>
        <v>0</v>
      </c>
      <c r="M30" s="192">
        <f>+'REP2'!AB61</f>
        <v>0</v>
      </c>
    </row>
    <row r="31" spans="11:13" x14ac:dyDescent="0.25">
      <c r="K31" s="191">
        <f>+IMPOSTAZIONI!C31</f>
        <v>0</v>
      </c>
      <c r="L31" s="192">
        <f>+'REP2'!AD61</f>
        <v>0</v>
      </c>
      <c r="M31" s="192">
        <f>+'REP2'!AE61</f>
        <v>0</v>
      </c>
    </row>
    <row r="32" spans="11:13" x14ac:dyDescent="0.25">
      <c r="K32" s="191">
        <f>+IMPOSTAZIONI!C32</f>
        <v>0</v>
      </c>
      <c r="L32" s="192">
        <f>+'REP2'!AG61</f>
        <v>0</v>
      </c>
      <c r="M32" s="192">
        <f>+'REP2'!AH61</f>
        <v>0</v>
      </c>
    </row>
    <row r="33" spans="11:13" x14ac:dyDescent="0.25">
      <c r="K33" s="191">
        <f>+IMPOSTAZIONI!C33</f>
        <v>0</v>
      </c>
      <c r="L33" s="192">
        <f>+'REP2'!AJ61</f>
        <v>0</v>
      </c>
      <c r="M33" s="192">
        <f>+'REP2'!AK61</f>
        <v>0</v>
      </c>
    </row>
    <row r="34" spans="11:13" x14ac:dyDescent="0.25">
      <c r="K34" s="24"/>
      <c r="L34" s="24"/>
      <c r="M34" s="24"/>
    </row>
    <row r="35" spans="11:13" x14ac:dyDescent="0.25">
      <c r="K35" s="24"/>
      <c r="L35" s="24"/>
      <c r="M35" s="24"/>
    </row>
    <row r="52" spans="2:11" ht="10.5" customHeight="1" x14ac:dyDescent="0.25"/>
    <row r="53" spans="2:11" x14ac:dyDescent="0.25">
      <c r="I53" s="596" t="s">
        <v>309</v>
      </c>
      <c r="J53" s="596"/>
      <c r="K53" s="185" t="str">
        <f>+'DATI GRAFICI'!D25</f>
        <v>Dati assenti</v>
      </c>
    </row>
    <row r="55" spans="2:11" x14ac:dyDescent="0.25">
      <c r="D55" s="612" t="s">
        <v>68</v>
      </c>
      <c r="E55" s="613"/>
      <c r="F55" s="618" t="s">
        <v>310</v>
      </c>
      <c r="G55" s="618"/>
    </row>
    <row r="56" spans="2:11" x14ac:dyDescent="0.25">
      <c r="D56" s="614"/>
      <c r="E56" s="615"/>
      <c r="F56" s="616" t="str">
        <f>+'DATI GRAFICI'!D25</f>
        <v>Dati assenti</v>
      </c>
      <c r="G56" s="617"/>
    </row>
    <row r="57" spans="2:11" x14ac:dyDescent="0.25">
      <c r="B57" s="169" t="s">
        <v>306</v>
      </c>
      <c r="C57" s="169"/>
      <c r="D57" s="619">
        <f>+'REP2'!AM23</f>
        <v>0</v>
      </c>
      <c r="E57" s="619"/>
      <c r="F57" s="619">
        <f>+'REP2'!AO23</f>
        <v>0</v>
      </c>
      <c r="G57" s="619"/>
    </row>
    <row r="58" spans="2:11" x14ac:dyDescent="0.25">
      <c r="B58" s="169" t="s">
        <v>307</v>
      </c>
      <c r="C58" s="169"/>
      <c r="D58" s="619">
        <f>+'REP2'!AM60</f>
        <v>0</v>
      </c>
      <c r="E58" s="619"/>
      <c r="F58" s="619">
        <f>+'REP2'!AO60</f>
        <v>0</v>
      </c>
      <c r="G58" s="619"/>
    </row>
    <row r="59" spans="2:11" x14ac:dyDescent="0.25">
      <c r="B59" s="169" t="s">
        <v>305</v>
      </c>
      <c r="C59" s="169"/>
      <c r="D59" s="619">
        <f>+'REP2'!AM61</f>
        <v>0</v>
      </c>
      <c r="E59" s="619"/>
      <c r="F59" s="619">
        <f>+'REP2'!AO61</f>
        <v>0</v>
      </c>
      <c r="G59" s="619"/>
    </row>
    <row r="60" spans="2:11" x14ac:dyDescent="0.25">
      <c r="B60" s="187" t="s">
        <v>308</v>
      </c>
    </row>
    <row r="65" spans="2:3" x14ac:dyDescent="0.25">
      <c r="B65" s="33" t="s">
        <v>93</v>
      </c>
      <c r="C65" s="33"/>
    </row>
  </sheetData>
  <sheetProtection algorithmName="SHA-512" hashValue="4UFqSL7lQACIvmhdW2t5NlGYsBTlscVvy8gYH7hracqImqXb12J1S8lQSU73Kz0pT9BMK5vzReYvL6GMxY1BRw==" saltValue="R04LwZTI72SHCHysJ4Yhqg==" spinCount="100000" sheet="1" objects="1" scenarios="1"/>
  <mergeCells count="15">
    <mergeCell ref="D57:E57"/>
    <mergeCell ref="D58:E58"/>
    <mergeCell ref="D59:E59"/>
    <mergeCell ref="F57:G57"/>
    <mergeCell ref="F58:G58"/>
    <mergeCell ref="F59:G59"/>
    <mergeCell ref="B3:M3"/>
    <mergeCell ref="K5:M5"/>
    <mergeCell ref="K20:M20"/>
    <mergeCell ref="D55:E56"/>
    <mergeCell ref="F56:G56"/>
    <mergeCell ref="I53:J53"/>
    <mergeCell ref="F55:G55"/>
    <mergeCell ref="B4:D4"/>
    <mergeCell ref="E4:F4"/>
  </mergeCells>
  <conditionalFormatting sqref="M22:M33">
    <cfRule type="cellIs" dxfId="10" priority="1" operator="lessThan">
      <formula>0</formula>
    </cfRule>
  </conditionalFormatting>
  <hyperlinks>
    <hyperlink ref="O3" location="'MENU BDG'!A1" display="Indietro" xr:uid="{125167FD-C4FF-416F-B15A-6D3A69503BC9}"/>
    <hyperlink ref="B65:C65" location="GRAF2!A1" display="Vai inizio pagina" xr:uid="{4C909C34-ED9C-4DC4-81E7-CC774D3C5FC0}"/>
  </hyperlinks>
  <pageMargins left="0.51181102362204722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1E04-3ECB-4EC6-A074-B09D0FB6F13A}">
  <dimension ref="B2:O63"/>
  <sheetViews>
    <sheetView showGridLines="0" showRowColHeaders="0" workbookViewId="0">
      <selection activeCell="O3" sqref="O3"/>
    </sheetView>
  </sheetViews>
  <sheetFormatPr defaultColWidth="9.140625" defaultRowHeight="15" x14ac:dyDescent="0.25"/>
  <cols>
    <col min="1" max="1" width="4.28515625" style="20" customWidth="1"/>
    <col min="2" max="9" width="9.140625" style="20"/>
    <col min="10" max="10" width="8.7109375" style="20" customWidth="1"/>
    <col min="11" max="11" width="16.7109375" style="20" customWidth="1"/>
    <col min="12" max="13" width="14.140625" style="20" customWidth="1"/>
    <col min="14" max="14" width="4.42578125" style="20" customWidth="1"/>
    <col min="15" max="16384" width="9.140625" style="20"/>
  </cols>
  <sheetData>
    <row r="2" spans="2:15" x14ac:dyDescent="0.25">
      <c r="B2" s="172">
        <f>+IMPOSTAZIONI!C6</f>
        <v>0</v>
      </c>
    </row>
    <row r="3" spans="2:15" ht="21" x14ac:dyDescent="0.35">
      <c r="B3" s="598" t="str">
        <f>+IMPOSTAZIONI!E15</f>
        <v>Reparto BAR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O3" s="173" t="s">
        <v>4</v>
      </c>
    </row>
    <row r="4" spans="2:15" ht="13.9" customHeight="1" x14ac:dyDescent="0.35">
      <c r="B4" s="600" t="s">
        <v>314</v>
      </c>
      <c r="C4" s="600"/>
      <c r="D4" s="600"/>
      <c r="E4" s="601" t="str">
        <f>+'DATI GRAFICI'!D26</f>
        <v>Dati assenti</v>
      </c>
      <c r="F4" s="601"/>
      <c r="G4" s="174"/>
      <c r="H4" s="174"/>
      <c r="I4" s="174"/>
      <c r="J4" s="174"/>
      <c r="K4" s="174"/>
      <c r="L4" s="174"/>
      <c r="M4" s="174"/>
    </row>
    <row r="5" spans="2:15" x14ac:dyDescent="0.25">
      <c r="K5" s="599" t="s">
        <v>279</v>
      </c>
      <c r="L5" s="599"/>
      <c r="M5" s="599"/>
    </row>
    <row r="6" spans="2:15" x14ac:dyDescent="0.25">
      <c r="K6" s="175" t="s">
        <v>270</v>
      </c>
      <c r="L6" s="176" t="s">
        <v>68</v>
      </c>
      <c r="M6" s="175" t="s">
        <v>70</v>
      </c>
    </row>
    <row r="7" spans="2:15" x14ac:dyDescent="0.25">
      <c r="K7" s="177">
        <f>+IMPOSTAZIONI!C22</f>
        <v>0</v>
      </c>
      <c r="L7" s="178">
        <f>+'REP 3'!C23</f>
        <v>0</v>
      </c>
      <c r="M7" s="178">
        <f>+'REP 3'!D23</f>
        <v>0</v>
      </c>
    </row>
    <row r="8" spans="2:15" x14ac:dyDescent="0.25">
      <c r="K8" s="177">
        <f>+IMPOSTAZIONI!C23</f>
        <v>0</v>
      </c>
      <c r="L8" s="178">
        <f>+'REP 3'!F23</f>
        <v>0</v>
      </c>
      <c r="M8" s="178">
        <f>+'REP 3'!G23</f>
        <v>0</v>
      </c>
    </row>
    <row r="9" spans="2:15" x14ac:dyDescent="0.25">
      <c r="K9" s="177">
        <f>+IMPOSTAZIONI!C24</f>
        <v>0</v>
      </c>
      <c r="L9" s="178">
        <f>+'REP 3'!I23</f>
        <v>0</v>
      </c>
      <c r="M9" s="178">
        <f>+'REP 3'!J23</f>
        <v>0</v>
      </c>
    </row>
    <row r="10" spans="2:15" x14ac:dyDescent="0.25">
      <c r="K10" s="177">
        <f>+IMPOSTAZIONI!C25</f>
        <v>0</v>
      </c>
      <c r="L10" s="178">
        <f>+'REP 3'!L23</f>
        <v>0</v>
      </c>
      <c r="M10" s="178">
        <f>+'REP 3'!M23</f>
        <v>0</v>
      </c>
    </row>
    <row r="11" spans="2:15" x14ac:dyDescent="0.25">
      <c r="K11" s="177">
        <f>+IMPOSTAZIONI!C26</f>
        <v>0</v>
      </c>
      <c r="L11" s="178">
        <f>+'REP 3'!O23</f>
        <v>0</v>
      </c>
      <c r="M11" s="178">
        <f>+'REP 3'!P23</f>
        <v>0</v>
      </c>
    </row>
    <row r="12" spans="2:15" x14ac:dyDescent="0.25">
      <c r="K12" s="177">
        <f>+IMPOSTAZIONI!C27</f>
        <v>0</v>
      </c>
      <c r="L12" s="178">
        <f>+'REP 3'!R23</f>
        <v>0</v>
      </c>
      <c r="M12" s="178">
        <f>+'REP 3'!S23</f>
        <v>0</v>
      </c>
    </row>
    <row r="13" spans="2:15" x14ac:dyDescent="0.25">
      <c r="K13" s="177">
        <f>+IMPOSTAZIONI!C28</f>
        <v>0</v>
      </c>
      <c r="L13" s="178">
        <f>+'REP 3'!U23</f>
        <v>0</v>
      </c>
      <c r="M13" s="178">
        <f>+'REP 3'!V23</f>
        <v>0</v>
      </c>
    </row>
    <row r="14" spans="2:15" x14ac:dyDescent="0.25">
      <c r="K14" s="177">
        <f>+IMPOSTAZIONI!C29</f>
        <v>0</v>
      </c>
      <c r="L14" s="178">
        <f>+'REP 3'!X23</f>
        <v>0</v>
      </c>
      <c r="M14" s="178">
        <f>+'REP 3'!Y23</f>
        <v>0</v>
      </c>
    </row>
    <row r="15" spans="2:15" x14ac:dyDescent="0.25">
      <c r="K15" s="177">
        <f>+IMPOSTAZIONI!C30</f>
        <v>0</v>
      </c>
      <c r="L15" s="178">
        <f>+'REP 3'!AA23</f>
        <v>0</v>
      </c>
      <c r="M15" s="178">
        <f>+'REP 3'!AB23</f>
        <v>0</v>
      </c>
    </row>
    <row r="16" spans="2:15" x14ac:dyDescent="0.25">
      <c r="K16" s="177">
        <f>+IMPOSTAZIONI!C31</f>
        <v>0</v>
      </c>
      <c r="L16" s="178">
        <f>+'REP 3'!AD23</f>
        <v>0</v>
      </c>
      <c r="M16" s="178">
        <f>+'REP 3'!AE23</f>
        <v>0</v>
      </c>
    </row>
    <row r="17" spans="11:13" x14ac:dyDescent="0.25">
      <c r="K17" s="177">
        <f>+IMPOSTAZIONI!C32</f>
        <v>0</v>
      </c>
      <c r="L17" s="178">
        <f>+'REP 3'!AG23</f>
        <v>0</v>
      </c>
      <c r="M17" s="178">
        <f>+'REP 3'!AH23</f>
        <v>0</v>
      </c>
    </row>
    <row r="18" spans="11:13" x14ac:dyDescent="0.25">
      <c r="K18" s="177">
        <f>+IMPOSTAZIONI!C33</f>
        <v>0</v>
      </c>
      <c r="L18" s="178">
        <f>+'REP 3'!AJ23</f>
        <v>0</v>
      </c>
      <c r="M18" s="178">
        <f>+'REP 3'!AK23</f>
        <v>0</v>
      </c>
    </row>
    <row r="20" spans="11:13" x14ac:dyDescent="0.25">
      <c r="K20" s="611" t="s">
        <v>280</v>
      </c>
      <c r="L20" s="611"/>
      <c r="M20" s="611"/>
    </row>
    <row r="21" spans="11:13" x14ac:dyDescent="0.25">
      <c r="K21" s="189" t="s">
        <v>270</v>
      </c>
      <c r="L21" s="190" t="s">
        <v>68</v>
      </c>
      <c r="M21" s="189" t="s">
        <v>70</v>
      </c>
    </row>
    <row r="22" spans="11:13" x14ac:dyDescent="0.25">
      <c r="K22" s="191">
        <f>+IMPOSTAZIONI!C22</f>
        <v>0</v>
      </c>
      <c r="L22" s="192">
        <f>+'REP 3'!C61</f>
        <v>0</v>
      </c>
      <c r="M22" s="192">
        <f>+'REP 3'!D61</f>
        <v>0</v>
      </c>
    </row>
    <row r="23" spans="11:13" x14ac:dyDescent="0.25">
      <c r="K23" s="191">
        <f>+IMPOSTAZIONI!C23</f>
        <v>0</v>
      </c>
      <c r="L23" s="192">
        <f>+'REP 3'!F61</f>
        <v>0</v>
      </c>
      <c r="M23" s="192">
        <f>+'REP 3'!G61</f>
        <v>0</v>
      </c>
    </row>
    <row r="24" spans="11:13" x14ac:dyDescent="0.25">
      <c r="K24" s="191">
        <f>+IMPOSTAZIONI!C24</f>
        <v>0</v>
      </c>
      <c r="L24" s="192">
        <f>+'REP 3'!I61</f>
        <v>0</v>
      </c>
      <c r="M24" s="192">
        <f>+'REP 3'!J61</f>
        <v>0</v>
      </c>
    </row>
    <row r="25" spans="11:13" x14ac:dyDescent="0.25">
      <c r="K25" s="191">
        <f>+IMPOSTAZIONI!C25</f>
        <v>0</v>
      </c>
      <c r="L25" s="192">
        <f>+'REP 3'!L61</f>
        <v>0</v>
      </c>
      <c r="M25" s="192">
        <f>+'REP 3'!M61</f>
        <v>0</v>
      </c>
    </row>
    <row r="26" spans="11:13" x14ac:dyDescent="0.25">
      <c r="K26" s="191">
        <f>+IMPOSTAZIONI!C26</f>
        <v>0</v>
      </c>
      <c r="L26" s="192">
        <f>+'REP 3'!O61</f>
        <v>0</v>
      </c>
      <c r="M26" s="192">
        <f>+'REP 3'!P61</f>
        <v>0</v>
      </c>
    </row>
    <row r="27" spans="11:13" x14ac:dyDescent="0.25">
      <c r="K27" s="191">
        <f>+IMPOSTAZIONI!C27</f>
        <v>0</v>
      </c>
      <c r="L27" s="192">
        <f>+'REP 3'!R61</f>
        <v>0</v>
      </c>
      <c r="M27" s="192">
        <f>+'REP 3'!S61</f>
        <v>0</v>
      </c>
    </row>
    <row r="28" spans="11:13" x14ac:dyDescent="0.25">
      <c r="K28" s="191">
        <f>+IMPOSTAZIONI!C28</f>
        <v>0</v>
      </c>
      <c r="L28" s="192">
        <f>+'REP 3'!U61</f>
        <v>0</v>
      </c>
      <c r="M28" s="192">
        <f>+'REP 3'!V61</f>
        <v>0</v>
      </c>
    </row>
    <row r="29" spans="11:13" x14ac:dyDescent="0.25">
      <c r="K29" s="191">
        <f>+IMPOSTAZIONI!C29</f>
        <v>0</v>
      </c>
      <c r="L29" s="192">
        <f>+'REP 3'!X61</f>
        <v>0</v>
      </c>
      <c r="M29" s="192">
        <f>+'REP 3'!Y61</f>
        <v>0</v>
      </c>
    </row>
    <row r="30" spans="11:13" x14ac:dyDescent="0.25">
      <c r="K30" s="191">
        <f>+IMPOSTAZIONI!C30</f>
        <v>0</v>
      </c>
      <c r="L30" s="192">
        <f>+'REP 3'!AA61</f>
        <v>0</v>
      </c>
      <c r="M30" s="192">
        <f>+'REP 3'!AB61</f>
        <v>0</v>
      </c>
    </row>
    <row r="31" spans="11:13" x14ac:dyDescent="0.25">
      <c r="K31" s="191">
        <f>+IMPOSTAZIONI!C31</f>
        <v>0</v>
      </c>
      <c r="L31" s="192">
        <f>+'REP 3'!AD61</f>
        <v>0</v>
      </c>
      <c r="M31" s="192">
        <f>+'REP 3'!AE61</f>
        <v>0</v>
      </c>
    </row>
    <row r="32" spans="11:13" x14ac:dyDescent="0.25">
      <c r="K32" s="191">
        <f>+IMPOSTAZIONI!C32</f>
        <v>0</v>
      </c>
      <c r="L32" s="192">
        <f>+'REP 3'!AG61</f>
        <v>0</v>
      </c>
      <c r="M32" s="192">
        <f>+'REP 3'!AH61</f>
        <v>0</v>
      </c>
    </row>
    <row r="33" spans="11:13" x14ac:dyDescent="0.25">
      <c r="K33" s="191">
        <f>+IMPOSTAZIONI!C33</f>
        <v>0</v>
      </c>
      <c r="L33" s="192">
        <f>+'REP 3'!AJ61</f>
        <v>0</v>
      </c>
      <c r="M33" s="192">
        <f>+'REP 3'!AK61</f>
        <v>0</v>
      </c>
    </row>
    <row r="34" spans="11:13" x14ac:dyDescent="0.25">
      <c r="K34" s="24"/>
      <c r="L34" s="24"/>
      <c r="M34" s="24"/>
    </row>
    <row r="35" spans="11:13" x14ac:dyDescent="0.25">
      <c r="K35" s="24"/>
      <c r="L35" s="24"/>
      <c r="M35" s="24"/>
    </row>
    <row r="52" spans="2:11" x14ac:dyDescent="0.25">
      <c r="I52" s="596" t="s">
        <v>309</v>
      </c>
      <c r="J52" s="596"/>
      <c r="K52" s="185" t="str">
        <f>+'DATI GRAFICI'!D26</f>
        <v>Dati assenti</v>
      </c>
    </row>
    <row r="54" spans="2:11" x14ac:dyDescent="0.25">
      <c r="B54" s="186"/>
      <c r="C54" s="186"/>
      <c r="D54" s="607" t="s">
        <v>68</v>
      </c>
      <c r="E54" s="608"/>
      <c r="F54" s="620" t="s">
        <v>312</v>
      </c>
      <c r="G54" s="620"/>
    </row>
    <row r="55" spans="2:11" x14ac:dyDescent="0.25">
      <c r="B55" s="186"/>
      <c r="C55" s="186"/>
      <c r="D55" s="609"/>
      <c r="E55" s="610"/>
      <c r="F55" s="605" t="str">
        <f>+'DATI GRAFICI'!D26</f>
        <v>Dati assenti</v>
      </c>
      <c r="G55" s="606"/>
    </row>
    <row r="56" spans="2:11" x14ac:dyDescent="0.25">
      <c r="B56" s="193" t="s">
        <v>306</v>
      </c>
      <c r="C56" s="193"/>
      <c r="D56" s="604">
        <f>+'REP 3'!AM23</f>
        <v>0</v>
      </c>
      <c r="E56" s="604"/>
      <c r="F56" s="604">
        <f>+'REP 3'!AO23</f>
        <v>0</v>
      </c>
      <c r="G56" s="604"/>
    </row>
    <row r="57" spans="2:11" x14ac:dyDescent="0.25">
      <c r="B57" s="193" t="s">
        <v>307</v>
      </c>
      <c r="C57" s="193"/>
      <c r="D57" s="604">
        <f>+'REP 3'!AM60</f>
        <v>0</v>
      </c>
      <c r="E57" s="604"/>
      <c r="F57" s="604">
        <f>+'REP 3'!AO60</f>
        <v>0</v>
      </c>
      <c r="G57" s="604"/>
    </row>
    <row r="58" spans="2:11" x14ac:dyDescent="0.25">
      <c r="B58" s="193" t="s">
        <v>305</v>
      </c>
      <c r="C58" s="193"/>
      <c r="D58" s="604">
        <f>+'REP 3'!AM61</f>
        <v>0</v>
      </c>
      <c r="E58" s="604"/>
      <c r="F58" s="604">
        <f>+'REP 3'!AO61</f>
        <v>0</v>
      </c>
      <c r="G58" s="604"/>
    </row>
    <row r="59" spans="2:11" x14ac:dyDescent="0.25">
      <c r="B59" s="187" t="s">
        <v>308</v>
      </c>
    </row>
    <row r="60" spans="2:11" x14ac:dyDescent="0.25">
      <c r="D60" s="24"/>
      <c r="E60" s="24"/>
      <c r="F60" s="24"/>
    </row>
    <row r="63" spans="2:11" x14ac:dyDescent="0.25">
      <c r="B63" s="33" t="s">
        <v>93</v>
      </c>
      <c r="C63" s="33"/>
    </row>
  </sheetData>
  <sheetProtection algorithmName="SHA-512" hashValue="Sm9c7dQ1FPdD82GfS552CHONRoqSnpXqtE628heBl/bHEovsxMVNRFMtn23cp+3HpeJTpxc/8XrMXbeeMXTwew==" saltValue="PWA0SSx3UU01jpdqbUgC8A==" spinCount="100000" sheet="1" objects="1" scenarios="1"/>
  <mergeCells count="15">
    <mergeCell ref="D56:E56"/>
    <mergeCell ref="D57:E57"/>
    <mergeCell ref="D58:E58"/>
    <mergeCell ref="F56:G56"/>
    <mergeCell ref="F57:G57"/>
    <mergeCell ref="F58:G58"/>
    <mergeCell ref="B3:M3"/>
    <mergeCell ref="K5:M5"/>
    <mergeCell ref="K20:M20"/>
    <mergeCell ref="F54:G54"/>
    <mergeCell ref="D54:E55"/>
    <mergeCell ref="F55:G55"/>
    <mergeCell ref="I52:J52"/>
    <mergeCell ref="B4:D4"/>
    <mergeCell ref="E4:F4"/>
  </mergeCells>
  <conditionalFormatting sqref="M22:M33">
    <cfRule type="cellIs" dxfId="9" priority="1" operator="lessThan">
      <formula>0</formula>
    </cfRule>
  </conditionalFormatting>
  <hyperlinks>
    <hyperlink ref="O3" location="'MENU BDG'!A1" display="Indietro" xr:uid="{712F8895-B41F-49B7-8BC4-BD1CE395EE9A}"/>
    <hyperlink ref="B63:C63" location="GRAF3!A1" display="Vai inizio pagina" xr:uid="{B7075984-4D07-40C7-8AE2-B8C07E9ACF32}"/>
  </hyperlinks>
  <pageMargins left="0.51181102362204722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4591-43E8-4219-86D8-F9BBFD6E9529}">
  <dimension ref="B2:O65"/>
  <sheetViews>
    <sheetView showGridLines="0" showRowColHeaders="0" workbookViewId="0">
      <selection activeCell="O3" sqref="O3"/>
    </sheetView>
  </sheetViews>
  <sheetFormatPr defaultColWidth="9.140625" defaultRowHeight="15" x14ac:dyDescent="0.25"/>
  <cols>
    <col min="1" max="1" width="4.28515625" style="20" customWidth="1"/>
    <col min="2" max="3" width="9.140625" style="20"/>
    <col min="4" max="4" width="13.140625" style="20" bestFit="1" customWidth="1"/>
    <col min="5" max="9" width="9.140625" style="20"/>
    <col min="10" max="10" width="8.7109375" style="20" customWidth="1"/>
    <col min="11" max="11" width="16.7109375" style="20" customWidth="1"/>
    <col min="12" max="13" width="14.140625" style="20" customWidth="1"/>
    <col min="14" max="14" width="4.42578125" style="20" customWidth="1"/>
    <col min="15" max="16384" width="9.140625" style="20"/>
  </cols>
  <sheetData>
    <row r="2" spans="2:15" x14ac:dyDescent="0.25">
      <c r="B2" s="172">
        <f>+IMPOSTAZIONI!C6</f>
        <v>0</v>
      </c>
    </row>
    <row r="3" spans="2:15" ht="21" x14ac:dyDescent="0.35">
      <c r="B3" s="598" t="str">
        <f>+IMPOSTAZIONI!E16</f>
        <v>Reparto WELLNESS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O3" s="173" t="s">
        <v>4</v>
      </c>
    </row>
    <row r="4" spans="2:15" ht="13.15" customHeight="1" x14ac:dyDescent="0.35">
      <c r="B4" s="600" t="s">
        <v>314</v>
      </c>
      <c r="C4" s="600"/>
      <c r="D4" s="600"/>
      <c r="E4" s="621" t="str">
        <f>+'DATI GRAFICI'!D27</f>
        <v>Dati assenti</v>
      </c>
      <c r="F4" s="621"/>
      <c r="G4" s="174"/>
      <c r="H4" s="174"/>
      <c r="I4" s="174"/>
      <c r="J4" s="174"/>
      <c r="K4" s="174"/>
      <c r="L4" s="174"/>
      <c r="M4" s="174"/>
    </row>
    <row r="5" spans="2:15" x14ac:dyDescent="0.25">
      <c r="K5" s="599" t="s">
        <v>281</v>
      </c>
      <c r="L5" s="599"/>
      <c r="M5" s="599"/>
    </row>
    <row r="6" spans="2:15" x14ac:dyDescent="0.25">
      <c r="K6" s="175" t="s">
        <v>270</v>
      </c>
      <c r="L6" s="176" t="s">
        <v>68</v>
      </c>
      <c r="M6" s="175" t="s">
        <v>70</v>
      </c>
    </row>
    <row r="7" spans="2:15" x14ac:dyDescent="0.25">
      <c r="K7" s="177">
        <f>+IMPOSTAZIONI!C22</f>
        <v>0</v>
      </c>
      <c r="L7" s="178">
        <f>+'REP 4'!C8</f>
        <v>0</v>
      </c>
      <c r="M7" s="178">
        <f>+'REP 4'!D8</f>
        <v>0</v>
      </c>
    </row>
    <row r="8" spans="2:15" x14ac:dyDescent="0.25">
      <c r="K8" s="177">
        <f>+IMPOSTAZIONI!C23</f>
        <v>0</v>
      </c>
      <c r="L8" s="178">
        <f>+'REP 4'!F8</f>
        <v>0</v>
      </c>
      <c r="M8" s="178">
        <f>+'REP 4'!G8</f>
        <v>0</v>
      </c>
    </row>
    <row r="9" spans="2:15" x14ac:dyDescent="0.25">
      <c r="K9" s="177">
        <f>+IMPOSTAZIONI!C24</f>
        <v>0</v>
      </c>
      <c r="L9" s="178">
        <f>+'REP 4'!I8</f>
        <v>0</v>
      </c>
      <c r="M9" s="178">
        <f>+'REP 4'!J8</f>
        <v>0</v>
      </c>
    </row>
    <row r="10" spans="2:15" x14ac:dyDescent="0.25">
      <c r="K10" s="177">
        <f>+IMPOSTAZIONI!C25</f>
        <v>0</v>
      </c>
      <c r="L10" s="178">
        <f>+'REP 4'!L8</f>
        <v>0</v>
      </c>
      <c r="M10" s="178">
        <f>+'REP 4'!M8</f>
        <v>0</v>
      </c>
    </row>
    <row r="11" spans="2:15" x14ac:dyDescent="0.25">
      <c r="K11" s="177">
        <f>+IMPOSTAZIONI!C26</f>
        <v>0</v>
      </c>
      <c r="L11" s="178">
        <f>+'REP 4'!O8</f>
        <v>0</v>
      </c>
      <c r="M11" s="178">
        <f>+'REP 4'!P8</f>
        <v>0</v>
      </c>
    </row>
    <row r="12" spans="2:15" x14ac:dyDescent="0.25">
      <c r="K12" s="177">
        <f>+IMPOSTAZIONI!C27</f>
        <v>0</v>
      </c>
      <c r="L12" s="178">
        <f>+'REP 4'!R8</f>
        <v>0</v>
      </c>
      <c r="M12" s="178">
        <f>+'REP 4'!S8</f>
        <v>0</v>
      </c>
    </row>
    <row r="13" spans="2:15" x14ac:dyDescent="0.25">
      <c r="K13" s="177">
        <f>+IMPOSTAZIONI!C28</f>
        <v>0</v>
      </c>
      <c r="L13" s="178">
        <f>+'REP 4'!U8</f>
        <v>0</v>
      </c>
      <c r="M13" s="178">
        <f>+'REP 4'!V8</f>
        <v>0</v>
      </c>
    </row>
    <row r="14" spans="2:15" x14ac:dyDescent="0.25">
      <c r="K14" s="177">
        <f>+IMPOSTAZIONI!C29</f>
        <v>0</v>
      </c>
      <c r="L14" s="178">
        <f>+'REP 4'!X8</f>
        <v>0</v>
      </c>
      <c r="M14" s="178">
        <f>+'REP 4'!Y8</f>
        <v>0</v>
      </c>
    </row>
    <row r="15" spans="2:15" x14ac:dyDescent="0.25">
      <c r="K15" s="177">
        <f>+IMPOSTAZIONI!C30</f>
        <v>0</v>
      </c>
      <c r="L15" s="178">
        <f>+'REP 4'!AA8</f>
        <v>0</v>
      </c>
      <c r="M15" s="178">
        <f>+'REP 4'!AB8</f>
        <v>0</v>
      </c>
    </row>
    <row r="16" spans="2:15" x14ac:dyDescent="0.25">
      <c r="K16" s="177">
        <f>+IMPOSTAZIONI!C31</f>
        <v>0</v>
      </c>
      <c r="L16" s="178">
        <f>+'REP 4'!AD8</f>
        <v>0</v>
      </c>
      <c r="M16" s="178">
        <f>+'REP 4'!AE8</f>
        <v>0</v>
      </c>
    </row>
    <row r="17" spans="11:13" x14ac:dyDescent="0.25">
      <c r="K17" s="177">
        <f>+IMPOSTAZIONI!C32</f>
        <v>0</v>
      </c>
      <c r="L17" s="178">
        <f>+'REP 4'!AG8</f>
        <v>0</v>
      </c>
      <c r="M17" s="178">
        <f>+'REP 4'!AH8</f>
        <v>0</v>
      </c>
    </row>
    <row r="18" spans="11:13" x14ac:dyDescent="0.25">
      <c r="K18" s="177">
        <f>+IMPOSTAZIONI!C33</f>
        <v>0</v>
      </c>
      <c r="L18" s="178">
        <f>+'REP 4'!AJ8</f>
        <v>0</v>
      </c>
      <c r="M18" s="178">
        <f>+'REP 4'!AK8</f>
        <v>0</v>
      </c>
    </row>
    <row r="20" spans="11:13" x14ac:dyDescent="0.25">
      <c r="K20" s="611" t="s">
        <v>282</v>
      </c>
      <c r="L20" s="611"/>
      <c r="M20" s="611"/>
    </row>
    <row r="21" spans="11:13" x14ac:dyDescent="0.25">
      <c r="K21" s="189" t="s">
        <v>270</v>
      </c>
      <c r="L21" s="190" t="s">
        <v>68</v>
      </c>
      <c r="M21" s="189" t="s">
        <v>70</v>
      </c>
    </row>
    <row r="22" spans="11:13" x14ac:dyDescent="0.25">
      <c r="K22" s="191">
        <f>+IMPOSTAZIONI!C22</f>
        <v>0</v>
      </c>
      <c r="L22" s="192">
        <f>+'REP 4'!C50</f>
        <v>0</v>
      </c>
      <c r="M22" s="192">
        <f>+'REP 4'!D50</f>
        <v>0</v>
      </c>
    </row>
    <row r="23" spans="11:13" x14ac:dyDescent="0.25">
      <c r="K23" s="191">
        <f>+IMPOSTAZIONI!C23</f>
        <v>0</v>
      </c>
      <c r="L23" s="192">
        <f>+'REP 4'!F50</f>
        <v>0</v>
      </c>
      <c r="M23" s="192">
        <f>+'REP 4'!G50</f>
        <v>0</v>
      </c>
    </row>
    <row r="24" spans="11:13" x14ac:dyDescent="0.25">
      <c r="K24" s="191">
        <f>+IMPOSTAZIONI!C24</f>
        <v>0</v>
      </c>
      <c r="L24" s="192">
        <f>+'REP 4'!I50</f>
        <v>0</v>
      </c>
      <c r="M24" s="192">
        <f>+'REP 4'!J50</f>
        <v>0</v>
      </c>
    </row>
    <row r="25" spans="11:13" x14ac:dyDescent="0.25">
      <c r="K25" s="191">
        <f>+IMPOSTAZIONI!C25</f>
        <v>0</v>
      </c>
      <c r="L25" s="192">
        <f>+'REP 4'!L50</f>
        <v>0</v>
      </c>
      <c r="M25" s="192">
        <f>+'REP 4'!M50</f>
        <v>0</v>
      </c>
    </row>
    <row r="26" spans="11:13" x14ac:dyDescent="0.25">
      <c r="K26" s="191">
        <f>+IMPOSTAZIONI!C26</f>
        <v>0</v>
      </c>
      <c r="L26" s="192">
        <f>+'REP 4'!O50</f>
        <v>0</v>
      </c>
      <c r="M26" s="192">
        <f>+'REP 4'!P50</f>
        <v>0</v>
      </c>
    </row>
    <row r="27" spans="11:13" x14ac:dyDescent="0.25">
      <c r="K27" s="191">
        <f>+IMPOSTAZIONI!C27</f>
        <v>0</v>
      </c>
      <c r="L27" s="192">
        <f>+'REP 4'!R50</f>
        <v>0</v>
      </c>
      <c r="M27" s="192">
        <f>+'REP 4'!S50</f>
        <v>0</v>
      </c>
    </row>
    <row r="28" spans="11:13" x14ac:dyDescent="0.25">
      <c r="K28" s="191">
        <f>+IMPOSTAZIONI!C28</f>
        <v>0</v>
      </c>
      <c r="L28" s="192">
        <f>+'REP 4'!U50</f>
        <v>0</v>
      </c>
      <c r="M28" s="192">
        <f>+'REP 4'!V50</f>
        <v>0</v>
      </c>
    </row>
    <row r="29" spans="11:13" x14ac:dyDescent="0.25">
      <c r="K29" s="191">
        <f>+IMPOSTAZIONI!C29</f>
        <v>0</v>
      </c>
      <c r="L29" s="192">
        <f>+'REP 4'!X50</f>
        <v>0</v>
      </c>
      <c r="M29" s="192">
        <f>+'REP 4'!Y50</f>
        <v>0</v>
      </c>
    </row>
    <row r="30" spans="11:13" x14ac:dyDescent="0.25">
      <c r="K30" s="191">
        <f>+IMPOSTAZIONI!C30</f>
        <v>0</v>
      </c>
      <c r="L30" s="192">
        <f>+'REP 4'!AA50</f>
        <v>0</v>
      </c>
      <c r="M30" s="192">
        <f>+'REP 4'!AB50</f>
        <v>0</v>
      </c>
    </row>
    <row r="31" spans="11:13" x14ac:dyDescent="0.25">
      <c r="K31" s="191">
        <f>+IMPOSTAZIONI!C31</f>
        <v>0</v>
      </c>
      <c r="L31" s="192">
        <f>+'REP 4'!AD50</f>
        <v>0</v>
      </c>
      <c r="M31" s="192">
        <f>+'REP 4'!AE50</f>
        <v>0</v>
      </c>
    </row>
    <row r="32" spans="11:13" x14ac:dyDescent="0.25">
      <c r="K32" s="191">
        <f>+IMPOSTAZIONI!C32</f>
        <v>0</v>
      </c>
      <c r="L32" s="192">
        <f>+'REP 4'!AG50</f>
        <v>0</v>
      </c>
      <c r="M32" s="192">
        <f>+'REP 4'!AH50</f>
        <v>0</v>
      </c>
    </row>
    <row r="33" spans="11:13" x14ac:dyDescent="0.25">
      <c r="K33" s="191">
        <f>+IMPOSTAZIONI!C33</f>
        <v>0</v>
      </c>
      <c r="L33" s="192">
        <f>+'REP 4'!AJ50</f>
        <v>0</v>
      </c>
      <c r="M33" s="192">
        <f>+'REP 4'!AK50</f>
        <v>0</v>
      </c>
    </row>
    <row r="34" spans="11:13" x14ac:dyDescent="0.25">
      <c r="K34" s="24"/>
      <c r="L34" s="24"/>
      <c r="M34" s="24"/>
    </row>
    <row r="35" spans="11:13" x14ac:dyDescent="0.25">
      <c r="K35" s="24"/>
      <c r="L35" s="24"/>
      <c r="M35" s="24"/>
    </row>
    <row r="52" spans="2:11" x14ac:dyDescent="0.25">
      <c r="I52" s="596" t="s">
        <v>309</v>
      </c>
      <c r="J52" s="596"/>
      <c r="K52" s="185" t="str">
        <f>+F56</f>
        <v>Dati assenti</v>
      </c>
    </row>
    <row r="54" spans="2:11" x14ac:dyDescent="0.25">
      <c r="E54" s="24"/>
    </row>
    <row r="55" spans="2:11" x14ac:dyDescent="0.25">
      <c r="B55" s="186"/>
      <c r="C55" s="186"/>
      <c r="D55" s="607" t="s">
        <v>68</v>
      </c>
      <c r="E55" s="608"/>
      <c r="F55" s="620" t="s">
        <v>312</v>
      </c>
      <c r="G55" s="620"/>
    </row>
    <row r="56" spans="2:11" x14ac:dyDescent="0.25">
      <c r="B56" s="186"/>
      <c r="C56" s="186"/>
      <c r="D56" s="609"/>
      <c r="E56" s="610"/>
      <c r="F56" s="605" t="str">
        <f>+'DATI GRAFICI'!D27</f>
        <v>Dati assenti</v>
      </c>
      <c r="G56" s="606"/>
    </row>
    <row r="57" spans="2:11" x14ac:dyDescent="0.25">
      <c r="B57" s="193" t="s">
        <v>306</v>
      </c>
      <c r="C57" s="193"/>
      <c r="D57" s="604">
        <f>+'REP 4'!AM15</f>
        <v>0</v>
      </c>
      <c r="E57" s="604"/>
      <c r="F57" s="604">
        <f>+'REP 4'!AO15</f>
        <v>0</v>
      </c>
      <c r="G57" s="604"/>
    </row>
    <row r="58" spans="2:11" x14ac:dyDescent="0.25">
      <c r="B58" s="193" t="s">
        <v>307</v>
      </c>
      <c r="C58" s="193"/>
      <c r="D58" s="604">
        <f>+'REP 4'!AM49</f>
        <v>0</v>
      </c>
      <c r="E58" s="604"/>
      <c r="F58" s="604">
        <f>+'REP 4'!AO49</f>
        <v>0</v>
      </c>
      <c r="G58" s="604"/>
    </row>
    <row r="59" spans="2:11" x14ac:dyDescent="0.25">
      <c r="B59" s="193" t="s">
        <v>305</v>
      </c>
      <c r="C59" s="193"/>
      <c r="D59" s="604">
        <f>+'REP 4'!AM50</f>
        <v>0</v>
      </c>
      <c r="E59" s="604"/>
      <c r="F59" s="604">
        <f>+'REP 4'!AO50</f>
        <v>0</v>
      </c>
      <c r="G59" s="604"/>
    </row>
    <row r="60" spans="2:11" x14ac:dyDescent="0.25">
      <c r="B60" s="187" t="s">
        <v>308</v>
      </c>
    </row>
    <row r="61" spans="2:11" x14ac:dyDescent="0.25">
      <c r="D61" s="194"/>
    </row>
    <row r="62" spans="2:11" x14ac:dyDescent="0.25">
      <c r="D62" s="24"/>
    </row>
    <row r="65" spans="2:3" x14ac:dyDescent="0.25">
      <c r="B65" s="33" t="s">
        <v>93</v>
      </c>
      <c r="C65" s="33"/>
    </row>
  </sheetData>
  <sheetProtection algorithmName="SHA-512" hashValue="xtzZAlDqOK1Inpqd9Tsnnb8jtfxW0kUSIVucs4cDKMtXCbm572d1wYHt2pAJTYyFrvdZiGr1o7Cfrpt/K3v/Ag==" saltValue="hJNPtLqudYnGwExXdvc6yg==" spinCount="100000" sheet="1" objects="1" scenarios="1"/>
  <mergeCells count="15">
    <mergeCell ref="B3:M3"/>
    <mergeCell ref="K5:M5"/>
    <mergeCell ref="K20:M20"/>
    <mergeCell ref="D55:E56"/>
    <mergeCell ref="F55:G55"/>
    <mergeCell ref="F56:G56"/>
    <mergeCell ref="I52:J52"/>
    <mergeCell ref="B4:D4"/>
    <mergeCell ref="E4:F4"/>
    <mergeCell ref="D57:E57"/>
    <mergeCell ref="F57:G57"/>
    <mergeCell ref="D58:E58"/>
    <mergeCell ref="F58:G58"/>
    <mergeCell ref="D59:E59"/>
    <mergeCell ref="F59:G59"/>
  </mergeCells>
  <conditionalFormatting sqref="M22:M33">
    <cfRule type="cellIs" dxfId="8" priority="1" operator="lessThan">
      <formula>0</formula>
    </cfRule>
  </conditionalFormatting>
  <hyperlinks>
    <hyperlink ref="O3" location="'MENU BDG'!A1" display="Indietro" xr:uid="{EA95CA2B-86D5-4D33-BF8A-30D9C7FE12A5}"/>
    <hyperlink ref="B65:C65" location="GRAF4!A1" display="Vai inizio pagina" xr:uid="{9EAF90C3-F407-4705-B86C-18E2728FA3C9}"/>
  </hyperlinks>
  <pageMargins left="0.51181102362204722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0A8A2-FC5F-4073-99EF-EC4EAAB44F96}">
  <dimension ref="B2:O65"/>
  <sheetViews>
    <sheetView showGridLines="0" showRowColHeaders="0" workbookViewId="0">
      <selection activeCell="O3" sqref="O3"/>
    </sheetView>
  </sheetViews>
  <sheetFormatPr defaultColWidth="9.140625" defaultRowHeight="15" x14ac:dyDescent="0.25"/>
  <cols>
    <col min="1" max="1" width="4.28515625" style="20" customWidth="1"/>
    <col min="2" max="5" width="9.140625" style="20"/>
    <col min="6" max="6" width="13.140625" style="20" bestFit="1" customWidth="1"/>
    <col min="7" max="9" width="9.140625" style="20"/>
    <col min="10" max="10" width="8.7109375" style="20" customWidth="1"/>
    <col min="11" max="11" width="16.7109375" style="20" customWidth="1"/>
    <col min="12" max="13" width="14.140625" style="20" customWidth="1"/>
    <col min="14" max="14" width="4.42578125" style="20" customWidth="1"/>
    <col min="15" max="16384" width="9.140625" style="20"/>
  </cols>
  <sheetData>
    <row r="2" spans="2:15" x14ac:dyDescent="0.25">
      <c r="B2" s="172">
        <f>+IMPOSTAZIONI!C6</f>
        <v>0</v>
      </c>
    </row>
    <row r="3" spans="2:15" ht="21" x14ac:dyDescent="0.35">
      <c r="B3" s="598" t="str">
        <f>+IMPOSTAZIONI!E17</f>
        <v>Reparto minor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O3" s="173" t="s">
        <v>4</v>
      </c>
    </row>
    <row r="4" spans="2:15" ht="14.45" customHeight="1" x14ac:dyDescent="0.35">
      <c r="B4" s="600" t="s">
        <v>314</v>
      </c>
      <c r="C4" s="600"/>
      <c r="D4" s="600"/>
      <c r="E4" s="601" t="str">
        <f>+'DATI GRAFICI'!D28</f>
        <v>Dati assenti</v>
      </c>
      <c r="F4" s="601"/>
      <c r="G4" s="174"/>
      <c r="H4" s="174"/>
      <c r="I4" s="174"/>
      <c r="J4" s="174"/>
      <c r="K4" s="174"/>
      <c r="L4" s="174"/>
      <c r="M4" s="174"/>
    </row>
    <row r="5" spans="2:15" x14ac:dyDescent="0.25">
      <c r="K5" s="599" t="s">
        <v>283</v>
      </c>
      <c r="L5" s="599"/>
      <c r="M5" s="599"/>
    </row>
    <row r="6" spans="2:15" x14ac:dyDescent="0.25">
      <c r="K6" s="175" t="s">
        <v>270</v>
      </c>
      <c r="L6" s="176" t="s">
        <v>68</v>
      </c>
      <c r="M6" s="175" t="s">
        <v>70</v>
      </c>
    </row>
    <row r="7" spans="2:15" x14ac:dyDescent="0.25">
      <c r="K7" s="177">
        <f>+IMPOSTAZIONI!C22</f>
        <v>0</v>
      </c>
      <c r="L7" s="178">
        <f>+'REP 5'!C7</f>
        <v>0</v>
      </c>
      <c r="M7" s="178">
        <f>+'REP 5'!D7</f>
        <v>0</v>
      </c>
    </row>
    <row r="8" spans="2:15" x14ac:dyDescent="0.25">
      <c r="K8" s="177">
        <f>+IMPOSTAZIONI!C23</f>
        <v>0</v>
      </c>
      <c r="L8" s="178">
        <f>+'REP 5'!F7</f>
        <v>0</v>
      </c>
      <c r="M8" s="178">
        <f>+'REP 5'!G7</f>
        <v>0</v>
      </c>
    </row>
    <row r="9" spans="2:15" x14ac:dyDescent="0.25">
      <c r="K9" s="177">
        <f>+IMPOSTAZIONI!C24</f>
        <v>0</v>
      </c>
      <c r="L9" s="178">
        <f>+'REP 5'!I7</f>
        <v>0</v>
      </c>
      <c r="M9" s="178">
        <f>+'REP 5'!J7</f>
        <v>0</v>
      </c>
    </row>
    <row r="10" spans="2:15" x14ac:dyDescent="0.25">
      <c r="K10" s="177">
        <f>+IMPOSTAZIONI!C25</f>
        <v>0</v>
      </c>
      <c r="L10" s="178">
        <f>+'REP 5'!L7</f>
        <v>0</v>
      </c>
      <c r="M10" s="178">
        <f>+'REP 5'!M7</f>
        <v>0</v>
      </c>
    </row>
    <row r="11" spans="2:15" x14ac:dyDescent="0.25">
      <c r="K11" s="177">
        <f>+IMPOSTAZIONI!C26</f>
        <v>0</v>
      </c>
      <c r="L11" s="178">
        <f>+'REP 5'!O7</f>
        <v>0</v>
      </c>
      <c r="M11" s="178">
        <f>+'REP 5'!P7</f>
        <v>0</v>
      </c>
    </row>
    <row r="12" spans="2:15" x14ac:dyDescent="0.25">
      <c r="K12" s="177">
        <f>+IMPOSTAZIONI!C27</f>
        <v>0</v>
      </c>
      <c r="L12" s="178">
        <f>+'REP 5'!R7</f>
        <v>0</v>
      </c>
      <c r="M12" s="178">
        <f>+'REP 5'!S7</f>
        <v>0</v>
      </c>
    </row>
    <row r="13" spans="2:15" x14ac:dyDescent="0.25">
      <c r="K13" s="177">
        <f>+IMPOSTAZIONI!C28</f>
        <v>0</v>
      </c>
      <c r="L13" s="178">
        <f>+'REP 5'!U7</f>
        <v>0</v>
      </c>
      <c r="M13" s="178">
        <f>+'REP 5'!V7</f>
        <v>0</v>
      </c>
    </row>
    <row r="14" spans="2:15" x14ac:dyDescent="0.25">
      <c r="K14" s="177">
        <f>+IMPOSTAZIONI!C29</f>
        <v>0</v>
      </c>
      <c r="L14" s="178">
        <f>+'REP 5'!X7</f>
        <v>0</v>
      </c>
      <c r="M14" s="178">
        <f>+'REP 5'!Y7</f>
        <v>0</v>
      </c>
    </row>
    <row r="15" spans="2:15" x14ac:dyDescent="0.25">
      <c r="K15" s="177">
        <f>+IMPOSTAZIONI!C30</f>
        <v>0</v>
      </c>
      <c r="L15" s="178">
        <f>+'REP 5'!AA7</f>
        <v>0</v>
      </c>
      <c r="M15" s="178">
        <f>+'REP 5'!AB7</f>
        <v>0</v>
      </c>
    </row>
    <row r="16" spans="2:15" x14ac:dyDescent="0.25">
      <c r="K16" s="177">
        <f>+IMPOSTAZIONI!C31</f>
        <v>0</v>
      </c>
      <c r="L16" s="178">
        <f>+'REP 5'!AD7</f>
        <v>0</v>
      </c>
      <c r="M16" s="178">
        <f>+'REP 5'!AE7</f>
        <v>0</v>
      </c>
    </row>
    <row r="17" spans="11:13" x14ac:dyDescent="0.25">
      <c r="K17" s="177">
        <f>+IMPOSTAZIONI!C32</f>
        <v>0</v>
      </c>
      <c r="L17" s="178">
        <f>+'REP 5'!AG7</f>
        <v>0</v>
      </c>
      <c r="M17" s="178">
        <f>+'REP 5'!AH7</f>
        <v>0</v>
      </c>
    </row>
    <row r="18" spans="11:13" x14ac:dyDescent="0.25">
      <c r="K18" s="177">
        <f>+IMPOSTAZIONI!C33</f>
        <v>0</v>
      </c>
      <c r="L18" s="178">
        <f>+'REP 5'!AJ7</f>
        <v>0</v>
      </c>
      <c r="M18" s="178">
        <f>+'REP 5'!AK7</f>
        <v>0</v>
      </c>
    </row>
    <row r="20" spans="11:13" x14ac:dyDescent="0.25">
      <c r="K20" s="611" t="s">
        <v>284</v>
      </c>
      <c r="L20" s="611"/>
      <c r="M20" s="611"/>
    </row>
    <row r="21" spans="11:13" x14ac:dyDescent="0.25">
      <c r="K21" s="189" t="s">
        <v>270</v>
      </c>
      <c r="L21" s="190" t="s">
        <v>68</v>
      </c>
      <c r="M21" s="189" t="s">
        <v>70</v>
      </c>
    </row>
    <row r="22" spans="11:13" x14ac:dyDescent="0.25">
      <c r="K22" s="191">
        <f>+IMPOSTAZIONI!C22</f>
        <v>0</v>
      </c>
      <c r="L22" s="192">
        <f>+'REP 5'!C50</f>
        <v>0</v>
      </c>
      <c r="M22" s="192">
        <f>+'REP 5'!D50</f>
        <v>0</v>
      </c>
    </row>
    <row r="23" spans="11:13" x14ac:dyDescent="0.25">
      <c r="K23" s="191">
        <f>+IMPOSTAZIONI!C23</f>
        <v>0</v>
      </c>
      <c r="L23" s="192">
        <f>+'REP 5'!F50</f>
        <v>0</v>
      </c>
      <c r="M23" s="192">
        <f>+'REP 5'!G50</f>
        <v>0</v>
      </c>
    </row>
    <row r="24" spans="11:13" x14ac:dyDescent="0.25">
      <c r="K24" s="191">
        <f>+IMPOSTAZIONI!C24</f>
        <v>0</v>
      </c>
      <c r="L24" s="192">
        <f>+'REP 5'!I50</f>
        <v>0</v>
      </c>
      <c r="M24" s="192">
        <f>+'REP 5'!J50</f>
        <v>0</v>
      </c>
    </row>
    <row r="25" spans="11:13" x14ac:dyDescent="0.25">
      <c r="K25" s="191">
        <f>+IMPOSTAZIONI!C25</f>
        <v>0</v>
      </c>
      <c r="L25" s="192">
        <f>+'REP 5'!L50</f>
        <v>0</v>
      </c>
      <c r="M25" s="192">
        <f>+'REP 5'!M50</f>
        <v>0</v>
      </c>
    </row>
    <row r="26" spans="11:13" x14ac:dyDescent="0.25">
      <c r="K26" s="191">
        <f>+IMPOSTAZIONI!C26</f>
        <v>0</v>
      </c>
      <c r="L26" s="192">
        <f>+'REP 5'!O50</f>
        <v>0</v>
      </c>
      <c r="M26" s="192">
        <f>+'REP 5'!P50</f>
        <v>0</v>
      </c>
    </row>
    <row r="27" spans="11:13" x14ac:dyDescent="0.25">
      <c r="K27" s="191">
        <f>+IMPOSTAZIONI!C27</f>
        <v>0</v>
      </c>
      <c r="L27" s="192">
        <f>+'REP 5'!R50</f>
        <v>0</v>
      </c>
      <c r="M27" s="192">
        <f>+'REP 5'!S50</f>
        <v>0</v>
      </c>
    </row>
    <row r="28" spans="11:13" x14ac:dyDescent="0.25">
      <c r="K28" s="191">
        <f>+IMPOSTAZIONI!C28</f>
        <v>0</v>
      </c>
      <c r="L28" s="192">
        <f>+'REP 5'!U50</f>
        <v>0</v>
      </c>
      <c r="M28" s="192">
        <f>+'REP 5'!V50</f>
        <v>0</v>
      </c>
    </row>
    <row r="29" spans="11:13" x14ac:dyDescent="0.25">
      <c r="K29" s="191">
        <f>+IMPOSTAZIONI!C29</f>
        <v>0</v>
      </c>
      <c r="L29" s="192">
        <f>+'REP 5'!X50</f>
        <v>0</v>
      </c>
      <c r="M29" s="192">
        <f>+'REP 5'!Y50</f>
        <v>0</v>
      </c>
    </row>
    <row r="30" spans="11:13" x14ac:dyDescent="0.25">
      <c r="K30" s="191">
        <f>+IMPOSTAZIONI!C30</f>
        <v>0</v>
      </c>
      <c r="L30" s="192">
        <f>+'REP 5'!AA50</f>
        <v>0</v>
      </c>
      <c r="M30" s="192">
        <f>+'REP 5'!AB50</f>
        <v>0</v>
      </c>
    </row>
    <row r="31" spans="11:13" x14ac:dyDescent="0.25">
      <c r="K31" s="191">
        <f>+IMPOSTAZIONI!C31</f>
        <v>0</v>
      </c>
      <c r="L31" s="192">
        <f>+'REP 5'!AD50</f>
        <v>0</v>
      </c>
      <c r="M31" s="192">
        <f>+'REP 5'!AE50</f>
        <v>0</v>
      </c>
    </row>
    <row r="32" spans="11:13" x14ac:dyDescent="0.25">
      <c r="K32" s="191">
        <f>+IMPOSTAZIONI!C32</f>
        <v>0</v>
      </c>
      <c r="L32" s="192">
        <f>+'REP 5'!AG50</f>
        <v>0</v>
      </c>
      <c r="M32" s="192">
        <f>+'REP 5'!AH50</f>
        <v>0</v>
      </c>
    </row>
    <row r="33" spans="2:13" x14ac:dyDescent="0.25">
      <c r="K33" s="191">
        <f>+IMPOSTAZIONI!C33</f>
        <v>0</v>
      </c>
      <c r="L33" s="192">
        <f>+'REP 5'!AJ50</f>
        <v>0</v>
      </c>
      <c r="M33" s="192">
        <f>+'REP 5'!AK50</f>
        <v>0</v>
      </c>
    </row>
    <row r="34" spans="2:13" x14ac:dyDescent="0.25">
      <c r="K34" s="24"/>
      <c r="L34" s="24"/>
      <c r="M34" s="24"/>
    </row>
    <row r="35" spans="2:13" x14ac:dyDescent="0.25">
      <c r="K35" s="24"/>
      <c r="L35" s="24"/>
      <c r="M35" s="24"/>
    </row>
    <row r="36" spans="2:13" x14ac:dyDescent="0.25">
      <c r="B36" s="195"/>
      <c r="C36" s="195"/>
    </row>
    <row r="52" spans="2:11" x14ac:dyDescent="0.25">
      <c r="I52" s="596" t="s">
        <v>309</v>
      </c>
      <c r="J52" s="596"/>
      <c r="K52" s="196" t="str">
        <f>+F56</f>
        <v>Dati assenti</v>
      </c>
    </row>
    <row r="55" spans="2:11" x14ac:dyDescent="0.25">
      <c r="B55" s="186"/>
      <c r="C55" s="186"/>
      <c r="D55" s="607" t="s">
        <v>68</v>
      </c>
      <c r="E55" s="608"/>
      <c r="F55" s="620" t="s">
        <v>312</v>
      </c>
      <c r="G55" s="620"/>
    </row>
    <row r="56" spans="2:11" x14ac:dyDescent="0.25">
      <c r="B56" s="186"/>
      <c r="C56" s="186"/>
      <c r="D56" s="609"/>
      <c r="E56" s="610"/>
      <c r="F56" s="605" t="str">
        <f>+'DATI GRAFICI'!D28</f>
        <v>Dati assenti</v>
      </c>
      <c r="G56" s="606"/>
    </row>
    <row r="57" spans="2:11" x14ac:dyDescent="0.25">
      <c r="B57" s="193" t="s">
        <v>306</v>
      </c>
      <c r="C57" s="193"/>
      <c r="D57" s="604">
        <f>+'REP 5'!AM7</f>
        <v>0</v>
      </c>
      <c r="E57" s="604"/>
      <c r="F57" s="604">
        <f>+'REP 5'!AO7</f>
        <v>0</v>
      </c>
      <c r="G57" s="604"/>
    </row>
    <row r="58" spans="2:11" x14ac:dyDescent="0.25">
      <c r="B58" s="193" t="s">
        <v>307</v>
      </c>
      <c r="C58" s="193"/>
      <c r="D58" s="604">
        <f>+'REP 5'!AM19</f>
        <v>0</v>
      </c>
      <c r="E58" s="604"/>
      <c r="F58" s="604">
        <f>+'REP 5'!AO19</f>
        <v>0</v>
      </c>
      <c r="G58" s="604"/>
    </row>
    <row r="59" spans="2:11" x14ac:dyDescent="0.25">
      <c r="B59" s="193" t="s">
        <v>305</v>
      </c>
      <c r="C59" s="193"/>
      <c r="D59" s="604">
        <f>+'REP 5'!AM50</f>
        <v>0</v>
      </c>
      <c r="E59" s="604"/>
      <c r="F59" s="604">
        <f>+'REP 5'!AO50</f>
        <v>0</v>
      </c>
      <c r="G59" s="604"/>
    </row>
    <row r="60" spans="2:11" x14ac:dyDescent="0.25">
      <c r="B60" s="187" t="s">
        <v>308</v>
      </c>
    </row>
    <row r="62" spans="2:11" x14ac:dyDescent="0.25">
      <c r="F62" s="188"/>
    </row>
    <row r="65" spans="2:3" x14ac:dyDescent="0.25">
      <c r="B65" s="33" t="s">
        <v>93</v>
      </c>
      <c r="C65" s="33"/>
    </row>
  </sheetData>
  <sheetProtection algorithmName="SHA-512" hashValue="O3xtwyho+IFbtQi4g8TLlCoR+hsfalA8e7SRbqCdPVdactL5+ny5vdDhgY0aeno33pglN+C1N7VAEupL6pqzAg==" saltValue="reX1D3pg8HXNp7akCfRROw==" spinCount="100000" sheet="1" objects="1" scenarios="1"/>
  <mergeCells count="15">
    <mergeCell ref="B3:M3"/>
    <mergeCell ref="K5:M5"/>
    <mergeCell ref="K20:M20"/>
    <mergeCell ref="D55:E56"/>
    <mergeCell ref="F55:G55"/>
    <mergeCell ref="F56:G56"/>
    <mergeCell ref="I52:J52"/>
    <mergeCell ref="B4:D4"/>
    <mergeCell ref="E4:F4"/>
    <mergeCell ref="D57:E57"/>
    <mergeCell ref="F57:G57"/>
    <mergeCell ref="D58:E58"/>
    <mergeCell ref="F58:G58"/>
    <mergeCell ref="D59:E59"/>
    <mergeCell ref="F59:G59"/>
  </mergeCells>
  <conditionalFormatting sqref="M22:M33">
    <cfRule type="cellIs" dxfId="7" priority="1" operator="lessThan">
      <formula>0</formula>
    </cfRule>
  </conditionalFormatting>
  <hyperlinks>
    <hyperlink ref="O3" location="'MENU BDG'!A1" display="Indietro" xr:uid="{4A2F0FD5-1C70-4E85-9460-69E374721D58}"/>
    <hyperlink ref="B65:C65" location="GRAF5!A1" display="Vai inizio pagina" xr:uid="{58BA8D1F-C25C-4EC6-800D-CBBA7EE77471}"/>
  </hyperlinks>
  <pageMargins left="0.51181102362204722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2802-A7F4-48A9-92C1-2F88DA87CAE8}">
  <dimension ref="A2:P177"/>
  <sheetViews>
    <sheetView showGridLines="0" showRowColHeaders="0" workbookViewId="0">
      <selection activeCell="P3" sqref="P3"/>
    </sheetView>
  </sheetViews>
  <sheetFormatPr defaultColWidth="9.140625" defaultRowHeight="15" x14ac:dyDescent="0.25"/>
  <cols>
    <col min="1" max="1" width="4.28515625" style="20" customWidth="1"/>
    <col min="2" max="8" width="9.140625" style="20"/>
    <col min="9" max="9" width="9.7109375" style="20" bestFit="1" customWidth="1"/>
    <col min="10" max="14" width="8.85546875" style="20" customWidth="1"/>
    <col min="15" max="16384" width="9.140625" style="20"/>
  </cols>
  <sheetData>
    <row r="2" spans="2:16" x14ac:dyDescent="0.25">
      <c r="B2" s="172">
        <f>+IMPOSTAZIONI!C6</f>
        <v>0</v>
      </c>
    </row>
    <row r="3" spans="2:16" ht="21" x14ac:dyDescent="0.35">
      <c r="B3" s="598" t="s">
        <v>288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173" t="s">
        <v>4</v>
      </c>
    </row>
    <row r="4" spans="2:16" ht="21" x14ac:dyDescent="0.35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2:16" x14ac:dyDescent="0.25">
      <c r="K5" s="628"/>
      <c r="L5" s="628"/>
      <c r="M5" s="628"/>
    </row>
    <row r="6" spans="2:16" x14ac:dyDescent="0.25">
      <c r="K6" s="197"/>
      <c r="L6" s="198"/>
      <c r="M6" s="197"/>
    </row>
    <row r="8" spans="2:16" x14ac:dyDescent="0.25">
      <c r="K8" s="199"/>
      <c r="L8" s="200"/>
      <c r="M8" s="200"/>
    </row>
    <row r="9" spans="2:16" x14ac:dyDescent="0.25">
      <c r="K9" s="199"/>
      <c r="L9" s="200"/>
      <c r="M9" s="200"/>
    </row>
    <row r="10" spans="2:16" x14ac:dyDescent="0.25">
      <c r="K10" s="199"/>
      <c r="L10" s="200"/>
      <c r="M10" s="200"/>
    </row>
    <row r="11" spans="2:16" x14ac:dyDescent="0.25">
      <c r="K11" s="199"/>
      <c r="L11" s="200"/>
      <c r="M11" s="200"/>
    </row>
    <row r="12" spans="2:16" x14ac:dyDescent="0.25">
      <c r="K12" s="199"/>
      <c r="L12" s="200"/>
      <c r="M12" s="200"/>
    </row>
    <row r="13" spans="2:16" x14ac:dyDescent="0.25">
      <c r="K13" s="199"/>
      <c r="L13" s="200"/>
      <c r="M13" s="200"/>
    </row>
    <row r="14" spans="2:16" x14ac:dyDescent="0.25">
      <c r="K14" s="199"/>
      <c r="L14" s="200"/>
      <c r="M14" s="200"/>
    </row>
    <row r="15" spans="2:16" x14ac:dyDescent="0.25">
      <c r="K15" s="199"/>
      <c r="L15" s="200"/>
      <c r="M15" s="200"/>
    </row>
    <row r="16" spans="2:16" x14ac:dyDescent="0.25">
      <c r="B16" s="201"/>
      <c r="C16" s="202"/>
      <c r="D16" s="202"/>
      <c r="E16" s="202"/>
      <c r="F16" s="202"/>
      <c r="G16" s="202"/>
      <c r="H16" s="202"/>
      <c r="I16" s="202"/>
      <c r="J16" s="202"/>
      <c r="K16" s="203"/>
      <c r="L16" s="204"/>
      <c r="M16" s="200"/>
    </row>
    <row r="17" spans="2:13" x14ac:dyDescent="0.25">
      <c r="B17" s="205"/>
      <c r="K17" s="199"/>
      <c r="L17" s="206"/>
      <c r="M17" s="200"/>
    </row>
    <row r="18" spans="2:13" x14ac:dyDescent="0.25">
      <c r="B18" s="205"/>
      <c r="K18" s="199"/>
      <c r="L18" s="206"/>
      <c r="M18" s="200"/>
    </row>
    <row r="19" spans="2:13" x14ac:dyDescent="0.25">
      <c r="B19" s="622" t="s">
        <v>292</v>
      </c>
      <c r="C19" s="623"/>
      <c r="D19" s="623"/>
      <c r="E19" s="623"/>
      <c r="K19" s="199"/>
      <c r="L19" s="206"/>
      <c r="M19" s="200"/>
    </row>
    <row r="20" spans="2:13" x14ac:dyDescent="0.25">
      <c r="B20" s="629" t="s">
        <v>68</v>
      </c>
      <c r="C20" s="629"/>
      <c r="D20" s="630">
        <f>+'RIEPILOGO REP'!E17</f>
        <v>0</v>
      </c>
      <c r="E20" s="630"/>
      <c r="K20" s="199"/>
      <c r="L20" s="206"/>
      <c r="M20" s="200"/>
    </row>
    <row r="21" spans="2:13" x14ac:dyDescent="0.25">
      <c r="B21" s="629" t="s">
        <v>302</v>
      </c>
      <c r="C21" s="629"/>
      <c r="D21" s="630">
        <f>+'RIEPILOGO REP'!C17</f>
        <v>0</v>
      </c>
      <c r="E21" s="630"/>
      <c r="F21" s="20" t="s">
        <v>293</v>
      </c>
      <c r="K21" s="199"/>
      <c r="L21" s="206"/>
      <c r="M21" s="200"/>
    </row>
    <row r="22" spans="2:13" x14ac:dyDescent="0.25">
      <c r="B22" s="629" t="s">
        <v>186</v>
      </c>
      <c r="C22" s="629"/>
      <c r="D22" s="630">
        <f>+'RIEPILOGO REP'!G17</f>
        <v>0</v>
      </c>
      <c r="E22" s="630"/>
      <c r="K22" s="199"/>
      <c r="L22" s="206"/>
      <c r="M22" s="200"/>
    </row>
    <row r="23" spans="2:13" x14ac:dyDescent="0.25">
      <c r="B23" s="207" t="s">
        <v>294</v>
      </c>
      <c r="C23" s="208"/>
      <c r="D23" s="208"/>
      <c r="E23" s="208"/>
      <c r="F23" s="208"/>
      <c r="G23" s="208"/>
      <c r="H23" s="208"/>
      <c r="I23" s="208"/>
      <c r="J23" s="208"/>
      <c r="K23" s="209"/>
      <c r="L23" s="210"/>
      <c r="M23" s="200"/>
    </row>
    <row r="24" spans="2:13" x14ac:dyDescent="0.25">
      <c r="K24" s="199"/>
      <c r="L24" s="200"/>
      <c r="M24" s="200"/>
    </row>
    <row r="25" spans="2:13" x14ac:dyDescent="0.25">
      <c r="K25" s="199"/>
      <c r="L25" s="200"/>
      <c r="M25" s="200"/>
    </row>
    <row r="26" spans="2:13" x14ac:dyDescent="0.25">
      <c r="K26" s="199"/>
      <c r="L26" s="200"/>
      <c r="M26" s="200"/>
    </row>
    <row r="27" spans="2:13" x14ac:dyDescent="0.25">
      <c r="K27" s="199"/>
      <c r="L27" s="200"/>
      <c r="M27" s="200"/>
    </row>
    <row r="28" spans="2:13" x14ac:dyDescent="0.25">
      <c r="K28" s="199"/>
      <c r="L28" s="200"/>
      <c r="M28" s="200"/>
    </row>
    <row r="29" spans="2:13" x14ac:dyDescent="0.25">
      <c r="K29" s="199"/>
      <c r="L29" s="200"/>
      <c r="M29" s="200"/>
    </row>
    <row r="30" spans="2:13" x14ac:dyDescent="0.25">
      <c r="K30" s="199"/>
      <c r="L30" s="200"/>
      <c r="M30" s="200"/>
    </row>
    <row r="31" spans="2:13" x14ac:dyDescent="0.25">
      <c r="K31" s="199"/>
      <c r="L31" s="200"/>
      <c r="M31" s="200"/>
    </row>
    <row r="32" spans="2:13" x14ac:dyDescent="0.25">
      <c r="K32" s="199"/>
      <c r="L32" s="200"/>
      <c r="M32" s="200"/>
    </row>
    <row r="33" spans="2:15" x14ac:dyDescent="0.25">
      <c r="K33" s="199"/>
      <c r="L33" s="200"/>
      <c r="M33" s="200"/>
    </row>
    <row r="34" spans="2:15" x14ac:dyDescent="0.25">
      <c r="K34" s="199"/>
      <c r="L34" s="200"/>
      <c r="M34" s="200"/>
    </row>
    <row r="35" spans="2:15" x14ac:dyDescent="0.25">
      <c r="K35" s="199"/>
      <c r="L35" s="200"/>
      <c r="M35" s="200"/>
    </row>
    <row r="36" spans="2:15" x14ac:dyDescent="0.25">
      <c r="B36" s="201"/>
      <c r="C36" s="202"/>
      <c r="D36" s="202"/>
      <c r="E36" s="202"/>
      <c r="F36" s="202"/>
      <c r="G36" s="202"/>
      <c r="H36" s="202"/>
      <c r="I36" s="202"/>
      <c r="J36" s="202"/>
      <c r="K36" s="203"/>
      <c r="L36" s="211"/>
      <c r="M36" s="211"/>
      <c r="N36" s="202"/>
      <c r="O36" s="212"/>
    </row>
    <row r="37" spans="2:15" x14ac:dyDescent="0.25">
      <c r="B37" s="205"/>
      <c r="K37" s="199"/>
      <c r="L37" s="200"/>
      <c r="M37" s="200"/>
      <c r="O37" s="213"/>
    </row>
    <row r="38" spans="2:15" x14ac:dyDescent="0.25">
      <c r="B38" s="205"/>
      <c r="K38" s="24"/>
      <c r="L38" s="24"/>
      <c r="M38" s="24"/>
      <c r="O38" s="213"/>
    </row>
    <row r="39" spans="2:15" x14ac:dyDescent="0.25">
      <c r="B39" s="205"/>
      <c r="K39" s="24"/>
      <c r="L39" s="24"/>
      <c r="M39" s="24"/>
      <c r="O39" s="213"/>
    </row>
    <row r="40" spans="2:15" x14ac:dyDescent="0.25">
      <c r="B40" s="205"/>
      <c r="O40" s="213"/>
    </row>
    <row r="41" spans="2:15" x14ac:dyDescent="0.25">
      <c r="B41" s="205"/>
      <c r="O41" s="213"/>
    </row>
    <row r="42" spans="2:15" x14ac:dyDescent="0.25">
      <c r="B42" s="205"/>
      <c r="O42" s="213"/>
    </row>
    <row r="43" spans="2:15" x14ac:dyDescent="0.25">
      <c r="B43" s="205"/>
      <c r="O43" s="213"/>
    </row>
    <row r="44" spans="2:15" x14ac:dyDescent="0.25">
      <c r="B44" s="205"/>
      <c r="O44" s="213"/>
    </row>
    <row r="45" spans="2:15" x14ac:dyDescent="0.25">
      <c r="B45" s="205"/>
      <c r="O45" s="213"/>
    </row>
    <row r="46" spans="2:15" x14ac:dyDescent="0.25">
      <c r="B46" s="205"/>
      <c r="O46" s="213"/>
    </row>
    <row r="47" spans="2:15" x14ac:dyDescent="0.25">
      <c r="B47" s="205"/>
      <c r="O47" s="213"/>
    </row>
    <row r="48" spans="2:15" x14ac:dyDescent="0.25">
      <c r="B48" s="205"/>
      <c r="O48" s="213"/>
    </row>
    <row r="49" spans="2:15" x14ac:dyDescent="0.25">
      <c r="B49" s="205"/>
      <c r="O49" s="213"/>
    </row>
    <row r="50" spans="2:15" x14ac:dyDescent="0.25">
      <c r="B50" s="205"/>
      <c r="O50" s="213"/>
    </row>
    <row r="51" spans="2:15" x14ac:dyDescent="0.25">
      <c r="B51" s="205"/>
      <c r="O51" s="213"/>
    </row>
    <row r="52" spans="2:15" x14ac:dyDescent="0.25">
      <c r="B52" s="624" t="s">
        <v>289</v>
      </c>
      <c r="C52" s="624"/>
      <c r="D52" s="616" t="s">
        <v>68</v>
      </c>
      <c r="E52" s="625"/>
      <c r="F52" s="617"/>
      <c r="G52" s="616" t="s">
        <v>302</v>
      </c>
      <c r="H52" s="625"/>
      <c r="I52" s="617"/>
      <c r="J52" s="616" t="s">
        <v>186</v>
      </c>
      <c r="K52" s="625"/>
      <c r="L52" s="617"/>
      <c r="O52" s="213"/>
    </row>
    <row r="53" spans="2:15" x14ac:dyDescent="0.25">
      <c r="B53" s="626" t="str">
        <f>+'DATI GRAFICI'!B14</f>
        <v>HOTEL</v>
      </c>
      <c r="C53" s="627"/>
      <c r="D53" s="631">
        <f>+'RIEPILOGO REP'!E11</f>
        <v>0</v>
      </c>
      <c r="E53" s="632"/>
      <c r="F53" s="214" t="e">
        <f>+D53/$D$58</f>
        <v>#DIV/0!</v>
      </c>
      <c r="G53" s="631">
        <f>+'RIEPILOGO REP'!C11</f>
        <v>0</v>
      </c>
      <c r="H53" s="632"/>
      <c r="I53" s="214" t="e">
        <f>+G53/$G$58</f>
        <v>#DIV/0!</v>
      </c>
      <c r="J53" s="631">
        <f>+'RIEPILOGO REP'!G11</f>
        <v>0</v>
      </c>
      <c r="K53" s="632"/>
      <c r="L53" s="214" t="e">
        <f>+J53/$J$58</f>
        <v>#DIV/0!</v>
      </c>
      <c r="O53" s="213"/>
    </row>
    <row r="54" spans="2:15" x14ac:dyDescent="0.25">
      <c r="B54" s="626" t="str">
        <f>+'DATI GRAFICI'!B15</f>
        <v>RISTORANTE</v>
      </c>
      <c r="C54" s="627"/>
      <c r="D54" s="631">
        <f>+'RIEPILOGO REP'!E12</f>
        <v>0</v>
      </c>
      <c r="E54" s="632"/>
      <c r="F54" s="214" t="e">
        <f t="shared" ref="F54:F57" si="0">+D54/$D$58</f>
        <v>#DIV/0!</v>
      </c>
      <c r="G54" s="631">
        <f>+'RIEPILOGO REP'!C12</f>
        <v>0</v>
      </c>
      <c r="H54" s="632"/>
      <c r="I54" s="214" t="e">
        <f t="shared" ref="I54:I57" si="1">+G54/$G$58</f>
        <v>#DIV/0!</v>
      </c>
      <c r="J54" s="631">
        <f>+'RIEPILOGO REP'!G12</f>
        <v>0</v>
      </c>
      <c r="K54" s="632"/>
      <c r="L54" s="214" t="e">
        <f t="shared" ref="L54:L57" si="2">+J54/$J$58</f>
        <v>#DIV/0!</v>
      </c>
      <c r="O54" s="213"/>
    </row>
    <row r="55" spans="2:15" x14ac:dyDescent="0.25">
      <c r="B55" s="626" t="str">
        <f>+'DATI GRAFICI'!B16</f>
        <v>BAR</v>
      </c>
      <c r="C55" s="627"/>
      <c r="D55" s="631">
        <f>+'RIEPILOGO REP'!E13</f>
        <v>0</v>
      </c>
      <c r="E55" s="632"/>
      <c r="F55" s="214" t="e">
        <f t="shared" si="0"/>
        <v>#DIV/0!</v>
      </c>
      <c r="G55" s="631">
        <f>+'RIEPILOGO REP'!C13</f>
        <v>0</v>
      </c>
      <c r="H55" s="632"/>
      <c r="I55" s="214" t="e">
        <f t="shared" si="1"/>
        <v>#DIV/0!</v>
      </c>
      <c r="J55" s="631">
        <f>+'RIEPILOGO REP'!G13</f>
        <v>0</v>
      </c>
      <c r="K55" s="632"/>
      <c r="L55" s="214" t="e">
        <f t="shared" si="2"/>
        <v>#DIV/0!</v>
      </c>
      <c r="O55" s="213"/>
    </row>
    <row r="56" spans="2:15" x14ac:dyDescent="0.25">
      <c r="B56" s="626" t="str">
        <f>+'DATI GRAFICI'!B17</f>
        <v>WELLNESS</v>
      </c>
      <c r="C56" s="627"/>
      <c r="D56" s="631">
        <f>+'RIEPILOGO REP'!E14</f>
        <v>0</v>
      </c>
      <c r="E56" s="632"/>
      <c r="F56" s="214" t="e">
        <f t="shared" si="0"/>
        <v>#DIV/0!</v>
      </c>
      <c r="G56" s="631">
        <f>+'RIEPILOGO REP'!C14</f>
        <v>0</v>
      </c>
      <c r="H56" s="632"/>
      <c r="I56" s="214" t="e">
        <f t="shared" si="1"/>
        <v>#DIV/0!</v>
      </c>
      <c r="J56" s="631">
        <f>+'RIEPILOGO REP'!G14</f>
        <v>0</v>
      </c>
      <c r="K56" s="632"/>
      <c r="L56" s="214" t="e">
        <f t="shared" si="2"/>
        <v>#DIV/0!</v>
      </c>
      <c r="O56" s="213"/>
    </row>
    <row r="57" spans="2:15" x14ac:dyDescent="0.25">
      <c r="B57" s="626" t="str">
        <f>+'DATI GRAFICI'!B18</f>
        <v>Reparto minor</v>
      </c>
      <c r="C57" s="627"/>
      <c r="D57" s="631">
        <f>+'RIEPILOGO REP'!E15</f>
        <v>0</v>
      </c>
      <c r="E57" s="632"/>
      <c r="F57" s="214" t="e">
        <f t="shared" si="0"/>
        <v>#DIV/0!</v>
      </c>
      <c r="G57" s="631">
        <f>+'RIEPILOGO REP'!C15</f>
        <v>0</v>
      </c>
      <c r="H57" s="632"/>
      <c r="I57" s="214" t="e">
        <f t="shared" si="1"/>
        <v>#DIV/0!</v>
      </c>
      <c r="J57" s="631">
        <f>+'RIEPILOGO REP'!G15</f>
        <v>0</v>
      </c>
      <c r="K57" s="632"/>
      <c r="L57" s="214" t="e">
        <f t="shared" si="2"/>
        <v>#DIV/0!</v>
      </c>
      <c r="O57" s="213"/>
    </row>
    <row r="58" spans="2:15" s="36" customFormat="1" x14ac:dyDescent="0.25">
      <c r="B58" s="635" t="s">
        <v>303</v>
      </c>
      <c r="C58" s="636"/>
      <c r="D58" s="633">
        <f>SUM(D53:E57)</f>
        <v>0</v>
      </c>
      <c r="E58" s="634"/>
      <c r="F58" s="215" t="e">
        <f>SUM(F53:F57)</f>
        <v>#DIV/0!</v>
      </c>
      <c r="G58" s="637">
        <f>SUM(G53:H57)</f>
        <v>0</v>
      </c>
      <c r="H58" s="636"/>
      <c r="I58" s="215" t="e">
        <f>SUM(I53:I57)</f>
        <v>#DIV/0!</v>
      </c>
      <c r="J58" s="633">
        <f>SUM(J53:K57)</f>
        <v>0</v>
      </c>
      <c r="K58" s="634"/>
      <c r="L58" s="215" t="e">
        <f>SUM(L53:L57)</f>
        <v>#DIV/0!</v>
      </c>
      <c r="M58" s="216"/>
      <c r="N58" s="216"/>
      <c r="O58" s="217"/>
    </row>
    <row r="59" spans="2:15" x14ac:dyDescent="0.25">
      <c r="B59" s="187" t="s">
        <v>299</v>
      </c>
    </row>
    <row r="60" spans="2:15" x14ac:dyDescent="0.25">
      <c r="B60" s="187" t="s">
        <v>300</v>
      </c>
    </row>
    <row r="71" spans="1:15" x14ac:dyDescent="0.25">
      <c r="A71" s="201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12"/>
    </row>
    <row r="72" spans="1:15" x14ac:dyDescent="0.25">
      <c r="A72" s="205"/>
      <c r="O72" s="213"/>
    </row>
    <row r="73" spans="1:15" x14ac:dyDescent="0.25">
      <c r="A73" s="205"/>
      <c r="O73" s="213"/>
    </row>
    <row r="74" spans="1:15" x14ac:dyDescent="0.25">
      <c r="A74" s="205"/>
      <c r="O74" s="213"/>
    </row>
    <row r="75" spans="1:15" x14ac:dyDescent="0.25">
      <c r="A75" s="205"/>
      <c r="O75" s="213"/>
    </row>
    <row r="76" spans="1:15" x14ac:dyDescent="0.25">
      <c r="A76" s="205"/>
      <c r="O76" s="213"/>
    </row>
    <row r="77" spans="1:15" x14ac:dyDescent="0.25">
      <c r="A77" s="205"/>
      <c r="O77" s="213"/>
    </row>
    <row r="78" spans="1:15" x14ac:dyDescent="0.25">
      <c r="A78" s="205"/>
      <c r="O78" s="213"/>
    </row>
    <row r="79" spans="1:15" x14ac:dyDescent="0.25">
      <c r="A79" s="205"/>
      <c r="O79" s="213"/>
    </row>
    <row r="80" spans="1:15" x14ac:dyDescent="0.25">
      <c r="A80" s="205"/>
      <c r="O80" s="213"/>
    </row>
    <row r="81" spans="1:15" x14ac:dyDescent="0.25">
      <c r="A81" s="205"/>
      <c r="O81" s="213"/>
    </row>
    <row r="82" spans="1:15" x14ac:dyDescent="0.25">
      <c r="A82" s="205"/>
      <c r="O82" s="213"/>
    </row>
    <row r="83" spans="1:15" x14ac:dyDescent="0.25">
      <c r="A83" s="205"/>
      <c r="O83" s="213"/>
    </row>
    <row r="84" spans="1:15" x14ac:dyDescent="0.25">
      <c r="A84" s="205"/>
      <c r="O84" s="213"/>
    </row>
    <row r="85" spans="1:15" x14ac:dyDescent="0.25">
      <c r="A85" s="205"/>
      <c r="O85" s="213"/>
    </row>
    <row r="86" spans="1:15" x14ac:dyDescent="0.25">
      <c r="A86" s="205"/>
      <c r="I86" s="218"/>
      <c r="L86" s="218"/>
      <c r="O86" s="213"/>
    </row>
    <row r="87" spans="1:15" x14ac:dyDescent="0.25">
      <c r="A87" s="205"/>
      <c r="I87" s="218"/>
      <c r="L87" s="218"/>
      <c r="O87" s="213"/>
    </row>
    <row r="88" spans="1:15" ht="10.15" customHeight="1" x14ac:dyDescent="0.25">
      <c r="A88" s="205"/>
      <c r="B88" s="185" t="s">
        <v>298</v>
      </c>
      <c r="G88" s="185" t="s">
        <v>298</v>
      </c>
      <c r="I88" s="218"/>
      <c r="L88" s="185" t="s">
        <v>298</v>
      </c>
      <c r="O88" s="213"/>
    </row>
    <row r="89" spans="1:15" x14ac:dyDescent="0.25">
      <c r="A89" s="205"/>
      <c r="I89" s="218"/>
      <c r="L89" s="218"/>
      <c r="O89" s="213"/>
    </row>
    <row r="90" spans="1:15" x14ac:dyDescent="0.25">
      <c r="A90" s="205"/>
      <c r="O90" s="213"/>
    </row>
    <row r="91" spans="1:15" x14ac:dyDescent="0.25">
      <c r="A91" s="205"/>
      <c r="B91" s="196"/>
      <c r="C91" s="196"/>
      <c r="D91" s="624" t="s">
        <v>68</v>
      </c>
      <c r="E91" s="624"/>
      <c r="F91" s="624"/>
      <c r="G91" s="624" t="s">
        <v>302</v>
      </c>
      <c r="H91" s="624"/>
      <c r="I91" s="624"/>
      <c r="J91" s="624" t="s">
        <v>186</v>
      </c>
      <c r="K91" s="624"/>
      <c r="L91" s="624"/>
      <c r="O91" s="213"/>
    </row>
    <row r="92" spans="1:15" x14ac:dyDescent="0.25">
      <c r="A92" s="205"/>
      <c r="B92" s="219" t="s">
        <v>296</v>
      </c>
      <c r="C92" s="196"/>
      <c r="D92" s="630">
        <f>+'RIEPILOGO REP'!E34</f>
        <v>0</v>
      </c>
      <c r="E92" s="630"/>
      <c r="F92" s="214" t="e">
        <f>+'RIEPILOGO REP'!F34</f>
        <v>#DIV/0!</v>
      </c>
      <c r="G92" s="630">
        <f>+'RIEPILOGO REP'!C34</f>
        <v>0</v>
      </c>
      <c r="H92" s="630"/>
      <c r="I92" s="214" t="e">
        <f>+'RIEPILOGO REP'!D34</f>
        <v>#DIV/0!</v>
      </c>
      <c r="J92" s="630">
        <f>+'RIEPILOGO REP'!G34</f>
        <v>0</v>
      </c>
      <c r="K92" s="630"/>
      <c r="L92" s="214" t="e">
        <f>+'RIEPILOGO REP'!H34</f>
        <v>#DIV/0!</v>
      </c>
      <c r="O92" s="213"/>
    </row>
    <row r="93" spans="1:15" x14ac:dyDescent="0.25">
      <c r="A93" s="205"/>
      <c r="B93" s="219" t="s">
        <v>297</v>
      </c>
      <c r="C93" s="196"/>
      <c r="D93" s="630">
        <f>+'RIEPILOGO REP'!E46</f>
        <v>0</v>
      </c>
      <c r="E93" s="630"/>
      <c r="F93" s="214" t="e">
        <f>+'RIEPILOGO REP'!F46</f>
        <v>#DIV/0!</v>
      </c>
      <c r="G93" s="630">
        <f>+'RIEPILOGO REP'!C46</f>
        <v>0</v>
      </c>
      <c r="H93" s="630"/>
      <c r="I93" s="214" t="e">
        <f>+'RIEPILOGO REP'!D46</f>
        <v>#DIV/0!</v>
      </c>
      <c r="J93" s="630">
        <f>+'RIEPILOGO REP'!G46</f>
        <v>0</v>
      </c>
      <c r="K93" s="630"/>
      <c r="L93" s="214" t="e">
        <f>+'RIEPILOGO REP'!H46</f>
        <v>#DIV/0!</v>
      </c>
      <c r="O93" s="213"/>
    </row>
    <row r="94" spans="1:15" x14ac:dyDescent="0.25">
      <c r="A94" s="220"/>
      <c r="B94" s="208"/>
      <c r="C94" s="208"/>
      <c r="D94" s="221" t="s">
        <v>299</v>
      </c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22"/>
    </row>
    <row r="106" spans="1:15" x14ac:dyDescent="0.25">
      <c r="A106" s="201"/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12"/>
    </row>
    <row r="107" spans="1:15" x14ac:dyDescent="0.25">
      <c r="A107" s="205"/>
      <c r="O107" s="213"/>
    </row>
    <row r="108" spans="1:15" x14ac:dyDescent="0.25">
      <c r="A108" s="205"/>
      <c r="O108" s="213"/>
    </row>
    <row r="109" spans="1:15" x14ac:dyDescent="0.25">
      <c r="A109" s="205"/>
      <c r="O109" s="213"/>
    </row>
    <row r="110" spans="1:15" x14ac:dyDescent="0.25">
      <c r="A110" s="205"/>
      <c r="O110" s="213"/>
    </row>
    <row r="111" spans="1:15" x14ac:dyDescent="0.25">
      <c r="A111" s="205"/>
      <c r="O111" s="213"/>
    </row>
    <row r="112" spans="1:15" x14ac:dyDescent="0.25">
      <c r="A112" s="205"/>
      <c r="O112" s="213"/>
    </row>
    <row r="113" spans="1:15" x14ac:dyDescent="0.25">
      <c r="A113" s="205"/>
      <c r="O113" s="213"/>
    </row>
    <row r="114" spans="1:15" x14ac:dyDescent="0.25">
      <c r="A114" s="205"/>
      <c r="O114" s="213"/>
    </row>
    <row r="115" spans="1:15" x14ac:dyDescent="0.25">
      <c r="A115" s="205"/>
      <c r="O115" s="213"/>
    </row>
    <row r="116" spans="1:15" x14ac:dyDescent="0.25">
      <c r="A116" s="205"/>
      <c r="O116" s="213"/>
    </row>
    <row r="117" spans="1:15" x14ac:dyDescent="0.25">
      <c r="A117" s="205"/>
      <c r="O117" s="213"/>
    </row>
    <row r="118" spans="1:15" x14ac:dyDescent="0.25">
      <c r="A118" s="205"/>
      <c r="O118" s="213"/>
    </row>
    <row r="119" spans="1:15" x14ac:dyDescent="0.25">
      <c r="A119" s="205"/>
      <c r="D119" s="36"/>
      <c r="E119" s="36"/>
      <c r="F119" s="36"/>
      <c r="G119" s="36"/>
      <c r="H119" s="36"/>
      <c r="I119" s="36"/>
      <c r="O119" s="213"/>
    </row>
    <row r="120" spans="1:15" x14ac:dyDescent="0.25">
      <c r="A120" s="205"/>
      <c r="D120" s="639"/>
      <c r="E120" s="639"/>
      <c r="F120" s="639"/>
      <c r="G120" s="639"/>
      <c r="H120" s="639"/>
      <c r="I120" s="639"/>
      <c r="O120" s="213"/>
    </row>
    <row r="121" spans="1:15" s="36" customFormat="1" x14ac:dyDescent="0.25">
      <c r="A121" s="223"/>
      <c r="I121" s="224"/>
      <c r="O121" s="225"/>
    </row>
    <row r="122" spans="1:15" x14ac:dyDescent="0.25">
      <c r="A122" s="205"/>
      <c r="B122" s="185" t="s">
        <v>298</v>
      </c>
      <c r="G122" s="185" t="s">
        <v>298</v>
      </c>
      <c r="I122" s="218"/>
      <c r="L122" s="185" t="s">
        <v>298</v>
      </c>
      <c r="O122" s="213"/>
    </row>
    <row r="123" spans="1:15" x14ac:dyDescent="0.25">
      <c r="A123" s="205"/>
      <c r="I123" s="218"/>
      <c r="O123" s="213"/>
    </row>
    <row r="124" spans="1:15" x14ac:dyDescent="0.25">
      <c r="A124" s="205"/>
      <c r="O124" s="213"/>
    </row>
    <row r="125" spans="1:15" x14ac:dyDescent="0.25">
      <c r="A125" s="205"/>
      <c r="B125" s="626"/>
      <c r="C125" s="627"/>
      <c r="D125" s="624" t="s">
        <v>68</v>
      </c>
      <c r="E125" s="624"/>
      <c r="F125" s="624" t="s">
        <v>302</v>
      </c>
      <c r="G125" s="624"/>
      <c r="H125" s="624" t="s">
        <v>186</v>
      </c>
      <c r="I125" s="624"/>
      <c r="O125" s="213"/>
    </row>
    <row r="126" spans="1:15" x14ac:dyDescent="0.25">
      <c r="A126" s="205"/>
      <c r="B126" s="629" t="str">
        <f>+'DATI GRAFICI'!B18</f>
        <v>Reparto minor</v>
      </c>
      <c r="C126" s="629"/>
      <c r="D126" s="638" t="e">
        <f>+'RIEPILOGO REP'!F24</f>
        <v>#DIV/0!</v>
      </c>
      <c r="E126" s="638"/>
      <c r="F126" s="638" t="e">
        <f>+'RIEPILOGO REP'!D24</f>
        <v>#DIV/0!</v>
      </c>
      <c r="G126" s="638"/>
      <c r="H126" s="638" t="e">
        <f>+'RIEPILOGO REP'!H24</f>
        <v>#DIV/0!</v>
      </c>
      <c r="I126" s="638"/>
      <c r="O126" s="213"/>
    </row>
    <row r="127" spans="1:15" x14ac:dyDescent="0.25">
      <c r="A127" s="205"/>
      <c r="B127" s="629" t="str">
        <f>+'DATI GRAFICI'!B17</f>
        <v>WELLNESS</v>
      </c>
      <c r="C127" s="629"/>
      <c r="D127" s="638" t="e">
        <f>+'RIEPILOGO REP'!F23</f>
        <v>#DIV/0!</v>
      </c>
      <c r="E127" s="638"/>
      <c r="F127" s="638" t="e">
        <f>+'RIEPILOGO REP'!D23</f>
        <v>#DIV/0!</v>
      </c>
      <c r="G127" s="638"/>
      <c r="H127" s="638" t="e">
        <f>+'RIEPILOGO REP'!H23</f>
        <v>#DIV/0!</v>
      </c>
      <c r="I127" s="638"/>
      <c r="O127" s="213"/>
    </row>
    <row r="128" spans="1:15" x14ac:dyDescent="0.25">
      <c r="A128" s="205"/>
      <c r="B128" s="629" t="str">
        <f>+'DATI GRAFICI'!B16</f>
        <v>BAR</v>
      </c>
      <c r="C128" s="629"/>
      <c r="D128" s="638" t="e">
        <f>+'RIEPILOGO REP'!F22</f>
        <v>#DIV/0!</v>
      </c>
      <c r="E128" s="638"/>
      <c r="F128" s="638" t="e">
        <f>+'RIEPILOGO REP'!D22</f>
        <v>#DIV/0!</v>
      </c>
      <c r="G128" s="638"/>
      <c r="H128" s="638" t="e">
        <f>+'RIEPILOGO REP'!H22</f>
        <v>#DIV/0!</v>
      </c>
      <c r="I128" s="638"/>
      <c r="O128" s="213"/>
    </row>
    <row r="129" spans="1:15" x14ac:dyDescent="0.25">
      <c r="A129" s="205"/>
      <c r="B129" s="629" t="str">
        <f>+'DATI GRAFICI'!B14</f>
        <v>HOTEL</v>
      </c>
      <c r="C129" s="629"/>
      <c r="D129" s="638" t="e">
        <f>+'RIEPILOGO REP'!F20</f>
        <v>#DIV/0!</v>
      </c>
      <c r="E129" s="638"/>
      <c r="F129" s="638" t="e">
        <f>+'RIEPILOGO REP'!D20</f>
        <v>#DIV/0!</v>
      </c>
      <c r="G129" s="638"/>
      <c r="H129" s="638" t="e">
        <f>+'RIEPILOGO REP'!H20</f>
        <v>#DIV/0!</v>
      </c>
      <c r="I129" s="638"/>
      <c r="O129" s="213"/>
    </row>
    <row r="130" spans="1:15" x14ac:dyDescent="0.25">
      <c r="A130" s="205"/>
      <c r="B130" s="624" t="s">
        <v>301</v>
      </c>
      <c r="C130" s="624"/>
      <c r="D130" s="640">
        <v>1</v>
      </c>
      <c r="E130" s="640"/>
      <c r="F130" s="640">
        <v>1</v>
      </c>
      <c r="G130" s="640"/>
      <c r="H130" s="640">
        <v>1</v>
      </c>
      <c r="I130" s="640"/>
      <c r="O130" s="213"/>
    </row>
    <row r="131" spans="1:15" x14ac:dyDescent="0.25">
      <c r="A131" s="220"/>
      <c r="B131" s="221" t="s">
        <v>299</v>
      </c>
      <c r="C131" s="208"/>
      <c r="D131" s="208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22"/>
    </row>
    <row r="137" spans="1:15" x14ac:dyDescent="0.25">
      <c r="B137" s="33"/>
      <c r="C137" s="33"/>
    </row>
    <row r="155" spans="2:9" x14ac:dyDescent="0.25">
      <c r="B155" s="185" t="s">
        <v>330</v>
      </c>
      <c r="I155" s="185" t="s">
        <v>329</v>
      </c>
    </row>
    <row r="158" spans="2:9" x14ac:dyDescent="0.25">
      <c r="B158" s="616" t="s">
        <v>331</v>
      </c>
      <c r="C158" s="617"/>
      <c r="D158" s="642" t="s">
        <v>325</v>
      </c>
      <c r="E158" s="642"/>
      <c r="F158" s="642" t="s">
        <v>326</v>
      </c>
      <c r="G158" s="642"/>
      <c r="H158" s="624" t="s">
        <v>327</v>
      </c>
      <c r="I158" s="624"/>
    </row>
    <row r="159" spans="2:9" x14ac:dyDescent="0.25">
      <c r="B159" s="643">
        <f>+IMPOSTAZIONI!C22</f>
        <v>0</v>
      </c>
      <c r="C159" s="643"/>
      <c r="D159" s="641">
        <f>+'BDG TESORERIA'!C54</f>
        <v>0</v>
      </c>
      <c r="E159" s="641"/>
      <c r="F159" s="641">
        <f>+'BDG TESORERIA'!C55</f>
        <v>0</v>
      </c>
      <c r="G159" s="641"/>
      <c r="H159" s="641">
        <f>+'BDG TESORERIA'!C56</f>
        <v>0</v>
      </c>
      <c r="I159" s="641"/>
    </row>
    <row r="160" spans="2:9" x14ac:dyDescent="0.25">
      <c r="B160" s="643">
        <f>+IMPOSTAZIONI!C23</f>
        <v>0</v>
      </c>
      <c r="C160" s="643"/>
      <c r="D160" s="641">
        <f>+'BDG TESORERIA'!E54</f>
        <v>0</v>
      </c>
      <c r="E160" s="641"/>
      <c r="F160" s="641">
        <f>+'BDG TESORERIA'!E55</f>
        <v>0</v>
      </c>
      <c r="G160" s="641"/>
      <c r="H160" s="641">
        <f>+'BDG TESORERIA'!E56</f>
        <v>0</v>
      </c>
      <c r="I160" s="641"/>
    </row>
    <row r="161" spans="2:9" x14ac:dyDescent="0.25">
      <c r="B161" s="643">
        <f>+IMPOSTAZIONI!C24</f>
        <v>0</v>
      </c>
      <c r="C161" s="643"/>
      <c r="D161" s="641">
        <f>+'BDG TESORERIA'!G54</f>
        <v>0</v>
      </c>
      <c r="E161" s="641"/>
      <c r="F161" s="641">
        <f>+'BDG TESORERIA'!G55</f>
        <v>0</v>
      </c>
      <c r="G161" s="641"/>
      <c r="H161" s="641">
        <f>+'BDG TESORERIA'!G56</f>
        <v>0</v>
      </c>
      <c r="I161" s="641"/>
    </row>
    <row r="162" spans="2:9" x14ac:dyDescent="0.25">
      <c r="B162" s="643">
        <f>+IMPOSTAZIONI!C25</f>
        <v>0</v>
      </c>
      <c r="C162" s="643"/>
      <c r="D162" s="641">
        <f>+'BDG TESORERIA'!I54</f>
        <v>0</v>
      </c>
      <c r="E162" s="641"/>
      <c r="F162" s="641">
        <f>+'BDG TESORERIA'!I55</f>
        <v>0</v>
      </c>
      <c r="G162" s="641"/>
      <c r="H162" s="641">
        <f>+'BDG TESORERIA'!I56</f>
        <v>0</v>
      </c>
      <c r="I162" s="641"/>
    </row>
    <row r="163" spans="2:9" x14ac:dyDescent="0.25">
      <c r="B163" s="643">
        <f>+IMPOSTAZIONI!C26</f>
        <v>0</v>
      </c>
      <c r="C163" s="643"/>
      <c r="D163" s="641">
        <f>+'BDG TESORERIA'!K54</f>
        <v>0</v>
      </c>
      <c r="E163" s="641"/>
      <c r="F163" s="641">
        <f>+'BDG TESORERIA'!K55</f>
        <v>0</v>
      </c>
      <c r="G163" s="641"/>
      <c r="H163" s="641">
        <f>+'BDG TESORERIA'!K56</f>
        <v>0</v>
      </c>
      <c r="I163" s="641"/>
    </row>
    <row r="164" spans="2:9" x14ac:dyDescent="0.25">
      <c r="B164" s="643">
        <f>+IMPOSTAZIONI!C27</f>
        <v>0</v>
      </c>
      <c r="C164" s="643"/>
      <c r="D164" s="641">
        <f>+'BDG TESORERIA'!M54</f>
        <v>0</v>
      </c>
      <c r="E164" s="641"/>
      <c r="F164" s="641">
        <f>+'BDG TESORERIA'!M55</f>
        <v>0</v>
      </c>
      <c r="G164" s="641"/>
      <c r="H164" s="641">
        <f>+'BDG TESORERIA'!M56</f>
        <v>0</v>
      </c>
      <c r="I164" s="641"/>
    </row>
    <row r="165" spans="2:9" x14ac:dyDescent="0.25">
      <c r="B165" s="643">
        <f>+IMPOSTAZIONI!C28</f>
        <v>0</v>
      </c>
      <c r="C165" s="643"/>
      <c r="D165" s="641">
        <f>+'BDG TESORERIA'!O54</f>
        <v>0</v>
      </c>
      <c r="E165" s="641"/>
      <c r="F165" s="641">
        <f>+'BDG TESORERIA'!O55</f>
        <v>0</v>
      </c>
      <c r="G165" s="641"/>
      <c r="H165" s="641">
        <f>+'BDG TESORERIA'!O56</f>
        <v>0</v>
      </c>
      <c r="I165" s="641"/>
    </row>
    <row r="166" spans="2:9" x14ac:dyDescent="0.25">
      <c r="B166" s="643">
        <f>+IMPOSTAZIONI!C29</f>
        <v>0</v>
      </c>
      <c r="C166" s="643"/>
      <c r="D166" s="641">
        <f>+'BDG TESORERIA'!Q54</f>
        <v>0</v>
      </c>
      <c r="E166" s="641"/>
      <c r="F166" s="641">
        <f>+'BDG TESORERIA'!Q55</f>
        <v>0</v>
      </c>
      <c r="G166" s="641"/>
      <c r="H166" s="641">
        <f>+'BDG TESORERIA'!Q56</f>
        <v>0</v>
      </c>
      <c r="I166" s="641"/>
    </row>
    <row r="167" spans="2:9" x14ac:dyDescent="0.25">
      <c r="B167" s="643">
        <f>+IMPOSTAZIONI!C30</f>
        <v>0</v>
      </c>
      <c r="C167" s="643"/>
      <c r="D167" s="641">
        <f>+'BDG TESORERIA'!S54</f>
        <v>0</v>
      </c>
      <c r="E167" s="641"/>
      <c r="F167" s="641">
        <f>+'BDG TESORERIA'!S55</f>
        <v>0</v>
      </c>
      <c r="G167" s="641"/>
      <c r="H167" s="641">
        <f>+'BDG TESORERIA'!S56</f>
        <v>0</v>
      </c>
      <c r="I167" s="641"/>
    </row>
    <row r="168" spans="2:9" x14ac:dyDescent="0.25">
      <c r="B168" s="643">
        <f>+IMPOSTAZIONI!C31</f>
        <v>0</v>
      </c>
      <c r="C168" s="643"/>
      <c r="D168" s="641">
        <f>+'BDG TESORERIA'!U54</f>
        <v>0</v>
      </c>
      <c r="E168" s="641"/>
      <c r="F168" s="641">
        <f>+'BDG TESORERIA'!U55</f>
        <v>0</v>
      </c>
      <c r="G168" s="641"/>
      <c r="H168" s="641">
        <f>+'BDG TESORERIA'!U56</f>
        <v>0</v>
      </c>
      <c r="I168" s="641"/>
    </row>
    <row r="169" spans="2:9" x14ac:dyDescent="0.25">
      <c r="B169" s="643">
        <f>+IMPOSTAZIONI!C32</f>
        <v>0</v>
      </c>
      <c r="C169" s="643"/>
      <c r="D169" s="641">
        <f>+'BDG TESORERIA'!W54</f>
        <v>0</v>
      </c>
      <c r="E169" s="641"/>
      <c r="F169" s="641">
        <f>+'BDG TESORERIA'!W55</f>
        <v>0</v>
      </c>
      <c r="G169" s="641"/>
      <c r="H169" s="641">
        <f>+'BDG TESORERIA'!W56</f>
        <v>0</v>
      </c>
      <c r="I169" s="641"/>
    </row>
    <row r="170" spans="2:9" x14ac:dyDescent="0.25">
      <c r="B170" s="643">
        <f>+IMPOSTAZIONI!C33</f>
        <v>0</v>
      </c>
      <c r="C170" s="643"/>
      <c r="D170" s="641">
        <f>+'BDG TESORERIA'!Y54</f>
        <v>0</v>
      </c>
      <c r="E170" s="641"/>
      <c r="F170" s="641">
        <f>+'BDG TESORERIA'!Y55</f>
        <v>0</v>
      </c>
      <c r="G170" s="641"/>
      <c r="H170" s="641">
        <f>+'BDG TESORERIA'!Y56</f>
        <v>0</v>
      </c>
      <c r="I170" s="641"/>
    </row>
    <row r="171" spans="2:9" x14ac:dyDescent="0.25">
      <c r="B171" s="181"/>
      <c r="C171" s="188"/>
      <c r="F171" s="185" t="s">
        <v>328</v>
      </c>
    </row>
    <row r="177" spans="2:3" x14ac:dyDescent="0.25">
      <c r="B177" s="33" t="s">
        <v>93</v>
      </c>
      <c r="C177" s="33"/>
    </row>
  </sheetData>
  <sheetProtection algorithmName="SHA-512" hashValue="1yaS4XLttRj/BWGBx5gXBh8cBwmrq8jm4uC7FumvZefmdZn0rU3bP4AnvM4pPs6GAAc30Kuaxv7clyMENJxdLw==" saltValue="lppLgfhnlUwYsJ7lM2iUvA==" spinCount="100000" sheet="1" objects="1" scenarios="1"/>
  <mergeCells count="125">
    <mergeCell ref="B158:C158"/>
    <mergeCell ref="B125:C125"/>
    <mergeCell ref="B164:C164"/>
    <mergeCell ref="B165:C165"/>
    <mergeCell ref="B166:C166"/>
    <mergeCell ref="B167:C167"/>
    <mergeCell ref="B168:C168"/>
    <mergeCell ref="B159:C159"/>
    <mergeCell ref="B160:C160"/>
    <mergeCell ref="B161:C161"/>
    <mergeCell ref="B162:C162"/>
    <mergeCell ref="B163:C163"/>
    <mergeCell ref="D168:E168"/>
    <mergeCell ref="D169:E169"/>
    <mergeCell ref="D170:E170"/>
    <mergeCell ref="D161:E161"/>
    <mergeCell ref="D162:E162"/>
    <mergeCell ref="D163:E163"/>
    <mergeCell ref="D164:E164"/>
    <mergeCell ref="D165:E165"/>
    <mergeCell ref="B169:C169"/>
    <mergeCell ref="B170:C170"/>
    <mergeCell ref="D158:E158"/>
    <mergeCell ref="D159:E159"/>
    <mergeCell ref="D160:E160"/>
    <mergeCell ref="H169:I169"/>
    <mergeCell ref="H170:I170"/>
    <mergeCell ref="F159:G159"/>
    <mergeCell ref="F160:G160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H164:I164"/>
    <mergeCell ref="H165:I165"/>
    <mergeCell ref="H166:I166"/>
    <mergeCell ref="H167:I167"/>
    <mergeCell ref="H168:I168"/>
    <mergeCell ref="D166:E166"/>
    <mergeCell ref="D167:E167"/>
    <mergeCell ref="H159:I159"/>
    <mergeCell ref="H160:I160"/>
    <mergeCell ref="H161:I161"/>
    <mergeCell ref="H162:I162"/>
    <mergeCell ref="H163:I163"/>
    <mergeCell ref="F128:G128"/>
    <mergeCell ref="F129:G129"/>
    <mergeCell ref="F130:G130"/>
    <mergeCell ref="H126:I126"/>
    <mergeCell ref="H127:I127"/>
    <mergeCell ref="H128:I128"/>
    <mergeCell ref="H129:I129"/>
    <mergeCell ref="H130:I130"/>
    <mergeCell ref="H158:I158"/>
    <mergeCell ref="F158:G158"/>
    <mergeCell ref="D128:E128"/>
    <mergeCell ref="D129:E129"/>
    <mergeCell ref="D130:E130"/>
    <mergeCell ref="B126:C126"/>
    <mergeCell ref="B127:C127"/>
    <mergeCell ref="B128:C128"/>
    <mergeCell ref="B129:C129"/>
    <mergeCell ref="B130:C130"/>
    <mergeCell ref="D125:E125"/>
    <mergeCell ref="F125:G125"/>
    <mergeCell ref="H125:I125"/>
    <mergeCell ref="D126:E126"/>
    <mergeCell ref="D127:E127"/>
    <mergeCell ref="F126:G126"/>
    <mergeCell ref="F127:G127"/>
    <mergeCell ref="D120:E120"/>
    <mergeCell ref="F120:G120"/>
    <mergeCell ref="H120:I120"/>
    <mergeCell ref="D92:E92"/>
    <mergeCell ref="D93:E93"/>
    <mergeCell ref="G92:H92"/>
    <mergeCell ref="G93:H93"/>
    <mergeCell ref="J92:K92"/>
    <mergeCell ref="J93:K93"/>
    <mergeCell ref="D91:F91"/>
    <mergeCell ref="G91:I91"/>
    <mergeCell ref="J91:L91"/>
    <mergeCell ref="J58:K58"/>
    <mergeCell ref="B58:C58"/>
    <mergeCell ref="J53:K53"/>
    <mergeCell ref="J54:K54"/>
    <mergeCell ref="J55:K55"/>
    <mergeCell ref="J56:K56"/>
    <mergeCell ref="J57:K57"/>
    <mergeCell ref="D58:E58"/>
    <mergeCell ref="G57:H57"/>
    <mergeCell ref="G58:H58"/>
    <mergeCell ref="D53:E53"/>
    <mergeCell ref="D55:E55"/>
    <mergeCell ref="D56:E56"/>
    <mergeCell ref="D57:E57"/>
    <mergeCell ref="B19:E19"/>
    <mergeCell ref="B52:C52"/>
    <mergeCell ref="D52:F52"/>
    <mergeCell ref="B55:C55"/>
    <mergeCell ref="B56:C56"/>
    <mergeCell ref="B57:C57"/>
    <mergeCell ref="K5:M5"/>
    <mergeCell ref="B3:O3"/>
    <mergeCell ref="B20:C20"/>
    <mergeCell ref="B53:C53"/>
    <mergeCell ref="B54:C54"/>
    <mergeCell ref="J52:L52"/>
    <mergeCell ref="B21:C21"/>
    <mergeCell ref="B22:C22"/>
    <mergeCell ref="D20:E20"/>
    <mergeCell ref="D21:E21"/>
    <mergeCell ref="D22:E22"/>
    <mergeCell ref="D54:E54"/>
    <mergeCell ref="G52:I52"/>
    <mergeCell ref="G53:H53"/>
    <mergeCell ref="G54:H54"/>
    <mergeCell ref="G55:H55"/>
    <mergeCell ref="G56:H56"/>
  </mergeCells>
  <hyperlinks>
    <hyperlink ref="P3" location="'MENU BDG'!A1" display="Indietro" xr:uid="{FAECBBCB-D2C9-4828-8BB7-EC5808D8A91F}"/>
    <hyperlink ref="B177:C177" location="GRAF6!A1" display="Vai inizio pagina" xr:uid="{5803C872-AB50-44B7-9FA9-F0F7811B22EC}"/>
  </hyperlinks>
  <pageMargins left="0.51181102362204722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8D15-CAC1-4B1F-858C-DF1191BB95B0}">
  <dimension ref="B2:F25"/>
  <sheetViews>
    <sheetView showRowColHeaders="0" workbookViewId="0">
      <selection activeCell="E3" sqref="E3:E4"/>
    </sheetView>
  </sheetViews>
  <sheetFormatPr defaultColWidth="9.140625" defaultRowHeight="15" x14ac:dyDescent="0.25"/>
  <cols>
    <col min="1" max="1" width="2.28515625" style="2" customWidth="1"/>
    <col min="2" max="2" width="52" style="419" customWidth="1"/>
    <col min="3" max="3" width="16.42578125" style="409" customWidth="1"/>
    <col min="4" max="4" width="50.140625" style="2" customWidth="1"/>
    <col min="5" max="5" width="9.140625" style="2"/>
    <col min="6" max="6" width="4.85546875" style="2" customWidth="1"/>
    <col min="7" max="16384" width="9.140625" style="2"/>
  </cols>
  <sheetData>
    <row r="2" spans="2:6" x14ac:dyDescent="0.25">
      <c r="B2" s="408" t="s">
        <v>419</v>
      </c>
      <c r="D2" s="410">
        <f>+IMPOSTAZIONI!C6</f>
        <v>0</v>
      </c>
    </row>
    <row r="3" spans="2:6" x14ac:dyDescent="0.25">
      <c r="B3" s="511" t="s">
        <v>429</v>
      </c>
      <c r="C3" s="512"/>
      <c r="D3" s="513"/>
      <c r="E3" s="517" t="s">
        <v>4</v>
      </c>
    </row>
    <row r="4" spans="2:6" ht="15.75" x14ac:dyDescent="0.25">
      <c r="B4" s="514" t="s">
        <v>426</v>
      </c>
      <c r="C4" s="515"/>
      <c r="D4" s="516"/>
      <c r="E4" s="518"/>
    </row>
    <row r="5" spans="2:6" x14ac:dyDescent="0.25">
      <c r="B5" s="519" t="s">
        <v>430</v>
      </c>
      <c r="C5" s="520"/>
      <c r="D5" s="521"/>
    </row>
    <row r="6" spans="2:6" x14ac:dyDescent="0.25">
      <c r="B6" s="411"/>
      <c r="C6" s="411"/>
      <c r="E6" s="509" t="s">
        <v>431</v>
      </c>
      <c r="F6" s="510"/>
    </row>
    <row r="7" spans="2:6" x14ac:dyDescent="0.25">
      <c r="B7" s="411"/>
      <c r="C7" s="411"/>
    </row>
    <row r="8" spans="2:6" s="1" customFormat="1" ht="30" customHeight="1" x14ac:dyDescent="0.25">
      <c r="B8" s="412" t="s">
        <v>486</v>
      </c>
      <c r="C8" s="413" t="s">
        <v>427</v>
      </c>
      <c r="D8" s="414" t="s">
        <v>423</v>
      </c>
    </row>
    <row r="9" spans="2:6" x14ac:dyDescent="0.25">
      <c r="B9" s="407"/>
      <c r="C9" s="420"/>
      <c r="D9" s="421"/>
    </row>
    <row r="10" spans="2:6" x14ac:dyDescent="0.25">
      <c r="B10" s="407"/>
      <c r="C10" s="420"/>
      <c r="D10" s="421"/>
    </row>
    <row r="11" spans="2:6" x14ac:dyDescent="0.25">
      <c r="B11" s="407"/>
      <c r="C11" s="420"/>
      <c r="D11" s="421"/>
    </row>
    <row r="12" spans="2:6" x14ac:dyDescent="0.25">
      <c r="B12" s="407"/>
      <c r="C12" s="420"/>
      <c r="D12" s="421"/>
    </row>
    <row r="13" spans="2:6" x14ac:dyDescent="0.25">
      <c r="B13" s="407"/>
      <c r="C13" s="420"/>
      <c r="D13" s="421"/>
    </row>
    <row r="16" spans="2:6" ht="30" x14ac:dyDescent="0.25">
      <c r="B16" s="415" t="s">
        <v>487</v>
      </c>
      <c r="C16" s="416" t="s">
        <v>427</v>
      </c>
      <c r="D16" s="417" t="s">
        <v>423</v>
      </c>
    </row>
    <row r="17" spans="2:4" x14ac:dyDescent="0.25">
      <c r="B17" s="407"/>
      <c r="C17" s="420"/>
      <c r="D17" s="421"/>
    </row>
    <row r="18" spans="2:4" x14ac:dyDescent="0.25">
      <c r="B18" s="407"/>
      <c r="C18" s="420"/>
      <c r="D18" s="421"/>
    </row>
    <row r="19" spans="2:4" x14ac:dyDescent="0.25">
      <c r="B19" s="407"/>
      <c r="C19" s="420"/>
      <c r="D19" s="421"/>
    </row>
    <row r="20" spans="2:4" x14ac:dyDescent="0.25">
      <c r="B20" s="407"/>
      <c r="C20" s="420"/>
      <c r="D20" s="421"/>
    </row>
    <row r="21" spans="2:4" x14ac:dyDescent="0.25">
      <c r="B21" s="407"/>
      <c r="C21" s="420"/>
      <c r="D21" s="421"/>
    </row>
    <row r="22" spans="2:4" x14ac:dyDescent="0.25">
      <c r="B22" s="407"/>
      <c r="C22" s="420"/>
      <c r="D22" s="421"/>
    </row>
    <row r="23" spans="2:4" x14ac:dyDescent="0.25">
      <c r="B23" s="407"/>
      <c r="C23" s="420"/>
      <c r="D23" s="421"/>
    </row>
    <row r="25" spans="2:4" x14ac:dyDescent="0.25">
      <c r="B25" s="418" t="s">
        <v>93</v>
      </c>
    </row>
  </sheetData>
  <sheetProtection algorithmName="SHA-512" hashValue="DgpauW0ksthL7BN2HUMAcsLDuMdMmFG9x9PszhUBnqJhCh0+vcr2DtebVv+SJ5MRf5wA02y80FC/kkbT6szUYg==" saltValue="HL2xqL6ehsXxT/8Fs17QYA==" spinCount="100000" sheet="1" objects="1" scenarios="1"/>
  <mergeCells count="5">
    <mergeCell ref="E6:F6"/>
    <mergeCell ref="B3:D3"/>
    <mergeCell ref="B4:D4"/>
    <mergeCell ref="E3:E4"/>
    <mergeCell ref="B5:D5"/>
  </mergeCells>
  <hyperlinks>
    <hyperlink ref="E3" location="'MENU STRATEGIE'!A1" display="Indietro" xr:uid="{21D047DF-95DC-43F7-A7C5-B9C5B3CF1D22}"/>
    <hyperlink ref="B25" location="'PIANO AZIONE'!A1" display="Vai inizio pagina" xr:uid="{7127549F-723D-4AB7-949F-1050415942AD}"/>
  </hyperlinks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DB7AA-B662-479F-BAB4-B4FC4006CEC5}">
  <dimension ref="A2:AB58"/>
  <sheetViews>
    <sheetView showRowColHeaders="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9.140625" defaultRowHeight="15" x14ac:dyDescent="0.25"/>
  <cols>
    <col min="1" max="1" width="5.7109375" style="40" customWidth="1"/>
    <col min="2" max="2" width="42.28515625" style="40" customWidth="1"/>
    <col min="3" max="3" width="16.7109375" style="38" bestFit="1" customWidth="1"/>
    <col min="4" max="4" width="3.140625" style="228" bestFit="1" customWidth="1"/>
    <col min="5" max="5" width="16.7109375" style="38" bestFit="1" customWidth="1"/>
    <col min="6" max="6" width="3.140625" style="228" bestFit="1" customWidth="1"/>
    <col min="7" max="7" width="16.7109375" style="38" bestFit="1" customWidth="1"/>
    <col min="8" max="8" width="3.140625" style="228" bestFit="1" customWidth="1"/>
    <col min="9" max="9" width="16.7109375" style="38" bestFit="1" customWidth="1"/>
    <col min="10" max="10" width="3.140625" style="228" bestFit="1" customWidth="1"/>
    <col min="11" max="11" width="16.7109375" style="38" bestFit="1" customWidth="1"/>
    <col min="12" max="12" width="3.140625" style="228" bestFit="1" customWidth="1"/>
    <col min="13" max="13" width="16.7109375" style="38" bestFit="1" customWidth="1"/>
    <col min="14" max="14" width="3.140625" style="228" bestFit="1" customWidth="1"/>
    <col min="15" max="15" width="16.7109375" style="38" bestFit="1" customWidth="1"/>
    <col min="16" max="16" width="3.140625" style="228" bestFit="1" customWidth="1"/>
    <col min="17" max="17" width="16.7109375" style="38" bestFit="1" customWidth="1"/>
    <col min="18" max="18" width="3.140625" style="228" bestFit="1" customWidth="1"/>
    <col min="19" max="19" width="16.7109375" style="38" bestFit="1" customWidth="1"/>
    <col min="20" max="20" width="3.140625" style="228" bestFit="1" customWidth="1"/>
    <col min="21" max="21" width="16.7109375" style="38" bestFit="1" customWidth="1"/>
    <col min="22" max="22" width="3.140625" style="228" bestFit="1" customWidth="1"/>
    <col min="23" max="23" width="16.7109375" style="38" bestFit="1" customWidth="1"/>
    <col min="24" max="24" width="3.140625" style="228" bestFit="1" customWidth="1"/>
    <col min="25" max="25" width="16.7109375" style="38" bestFit="1" customWidth="1"/>
    <col min="26" max="26" width="3.140625" style="228" bestFit="1" customWidth="1"/>
    <col min="27" max="27" width="20.140625" style="38" customWidth="1"/>
    <col min="28" max="28" width="12" style="40" bestFit="1" customWidth="1"/>
    <col min="29" max="16384" width="9.140625" style="40"/>
  </cols>
  <sheetData>
    <row r="2" spans="2:28" x14ac:dyDescent="0.25">
      <c r="B2" s="226" t="s">
        <v>4</v>
      </c>
      <c r="C2" s="42" t="s">
        <v>82</v>
      </c>
      <c r="D2" s="227"/>
      <c r="E2" s="42"/>
      <c r="F2" s="227"/>
      <c r="G2" s="42" t="s">
        <v>82</v>
      </c>
      <c r="H2" s="227"/>
      <c r="I2" s="42"/>
      <c r="J2" s="227"/>
      <c r="K2" s="42" t="s">
        <v>82</v>
      </c>
      <c r="L2" s="227"/>
      <c r="M2" s="42"/>
      <c r="N2" s="227"/>
      <c r="O2" s="42"/>
      <c r="P2" s="227"/>
      <c r="Q2" s="42" t="s">
        <v>82</v>
      </c>
      <c r="R2" s="227"/>
      <c r="S2" s="42"/>
      <c r="T2" s="227"/>
      <c r="U2" s="42" t="s">
        <v>82</v>
      </c>
      <c r="V2" s="227"/>
      <c r="W2" s="42"/>
      <c r="X2" s="227"/>
      <c r="Y2" s="42" t="s">
        <v>82</v>
      </c>
      <c r="Z2" s="227"/>
    </row>
    <row r="3" spans="2:28" x14ac:dyDescent="0.25">
      <c r="B3" s="646" t="s">
        <v>318</v>
      </c>
    </row>
    <row r="4" spans="2:28" x14ac:dyDescent="0.25">
      <c r="B4" s="647"/>
      <c r="D4" s="229" t="s">
        <v>322</v>
      </c>
      <c r="L4" s="229" t="s">
        <v>322</v>
      </c>
      <c r="T4" s="229" t="s">
        <v>322</v>
      </c>
    </row>
    <row r="5" spans="2:28" s="231" customFormat="1" x14ac:dyDescent="0.25">
      <c r="B5" s="648"/>
      <c r="C5" s="44"/>
      <c r="D5" s="229" t="s">
        <v>323</v>
      </c>
      <c r="E5" s="44"/>
      <c r="F5" s="227"/>
      <c r="G5" s="44"/>
      <c r="H5" s="227"/>
      <c r="I5" s="44"/>
      <c r="J5" s="227"/>
      <c r="K5" s="44"/>
      <c r="L5" s="229" t="s">
        <v>323</v>
      </c>
      <c r="M5" s="44"/>
      <c r="N5" s="227"/>
      <c r="O5" s="44"/>
      <c r="P5" s="227"/>
      <c r="Q5" s="44"/>
      <c r="R5" s="227"/>
      <c r="S5" s="230"/>
      <c r="T5" s="229" t="s">
        <v>323</v>
      </c>
      <c r="U5" s="44"/>
      <c r="V5" s="227"/>
      <c r="W5" s="44"/>
      <c r="X5" s="227"/>
      <c r="Y5" s="44"/>
      <c r="Z5" s="227"/>
      <c r="AA5" s="44"/>
    </row>
    <row r="6" spans="2:28" s="46" customFormat="1" x14ac:dyDescent="0.25">
      <c r="B6" s="644" t="s">
        <v>316</v>
      </c>
      <c r="C6" s="481">
        <f>+IMPOSTAZIONI!C22</f>
        <v>0</v>
      </c>
      <c r="D6" s="232" t="s">
        <v>370</v>
      </c>
      <c r="E6" s="482">
        <f>+IMPOSTAZIONI!C23</f>
        <v>0</v>
      </c>
      <c r="F6" s="233" t="s">
        <v>370</v>
      </c>
      <c r="G6" s="481">
        <f>+IMPOSTAZIONI!C24</f>
        <v>0</v>
      </c>
      <c r="H6" s="232" t="s">
        <v>370</v>
      </c>
      <c r="I6" s="482">
        <f>+IMPOSTAZIONI!C25</f>
        <v>0</v>
      </c>
      <c r="J6" s="233" t="s">
        <v>370</v>
      </c>
      <c r="K6" s="481">
        <f>+IMPOSTAZIONI!C26</f>
        <v>0</v>
      </c>
      <c r="L6" s="232" t="s">
        <v>370</v>
      </c>
      <c r="M6" s="482">
        <f>+IMPOSTAZIONI!C27</f>
        <v>0</v>
      </c>
      <c r="N6" s="233" t="s">
        <v>370</v>
      </c>
      <c r="O6" s="481">
        <f>+IMPOSTAZIONI!C28</f>
        <v>0</v>
      </c>
      <c r="P6" s="232" t="s">
        <v>370</v>
      </c>
      <c r="Q6" s="482">
        <f>+IMPOSTAZIONI!C29</f>
        <v>0</v>
      </c>
      <c r="R6" s="233" t="s">
        <v>370</v>
      </c>
      <c r="S6" s="481">
        <f>+IMPOSTAZIONI!C30</f>
        <v>0</v>
      </c>
      <c r="T6" s="232" t="s">
        <v>370</v>
      </c>
      <c r="U6" s="482">
        <f>+IMPOSTAZIONI!C31</f>
        <v>0</v>
      </c>
      <c r="V6" s="233" t="s">
        <v>370</v>
      </c>
      <c r="W6" s="481">
        <f>+IMPOSTAZIONI!C32</f>
        <v>0</v>
      </c>
      <c r="X6" s="232" t="s">
        <v>370</v>
      </c>
      <c r="Y6" s="482">
        <f>+IMPOSTAZIONI!C33</f>
        <v>0</v>
      </c>
      <c r="Z6" s="233" t="s">
        <v>370</v>
      </c>
      <c r="AA6" s="234" t="s">
        <v>190</v>
      </c>
    </row>
    <row r="7" spans="2:28" s="54" customFormat="1" x14ac:dyDescent="0.25">
      <c r="B7" s="645"/>
      <c r="C7" s="235"/>
      <c r="D7" s="236"/>
      <c r="E7" s="237"/>
      <c r="F7" s="238"/>
      <c r="G7" s="47"/>
      <c r="H7" s="239"/>
      <c r="I7" s="48"/>
      <c r="J7" s="240"/>
      <c r="K7" s="47"/>
      <c r="L7" s="239"/>
      <c r="M7" s="48"/>
      <c r="N7" s="240"/>
      <c r="O7" s="47"/>
      <c r="P7" s="239"/>
      <c r="Q7" s="48"/>
      <c r="R7" s="240"/>
      <c r="S7" s="47"/>
      <c r="T7" s="239"/>
      <c r="U7" s="48"/>
      <c r="V7" s="240"/>
      <c r="W7" s="47"/>
      <c r="X7" s="239"/>
      <c r="Y7" s="48"/>
      <c r="Z7" s="240"/>
      <c r="AA7" s="49"/>
    </row>
    <row r="8" spans="2:28" s="46" customFormat="1" ht="30" customHeight="1" x14ac:dyDescent="0.25">
      <c r="B8" s="241" t="s">
        <v>245</v>
      </c>
      <c r="C8" s="292"/>
      <c r="D8" s="242"/>
      <c r="E8" s="243"/>
      <c r="F8" s="244"/>
      <c r="G8" s="245"/>
      <c r="H8" s="244"/>
      <c r="I8" s="245"/>
      <c r="J8" s="244"/>
      <c r="K8" s="245"/>
      <c r="L8" s="244"/>
      <c r="M8" s="245"/>
      <c r="N8" s="244"/>
      <c r="O8" s="245"/>
      <c r="P8" s="244"/>
      <c r="Q8" s="245"/>
      <c r="R8" s="244"/>
      <c r="S8" s="245"/>
      <c r="T8" s="244"/>
      <c r="U8" s="245"/>
      <c r="V8" s="244"/>
      <c r="W8" s="245"/>
      <c r="X8" s="244"/>
      <c r="Y8" s="245"/>
      <c r="Z8" s="244"/>
      <c r="AA8" s="246"/>
    </row>
    <row r="9" spans="2:28" x14ac:dyDescent="0.25">
      <c r="B9" s="247" t="s">
        <v>223</v>
      </c>
      <c r="C9" s="473" t="s">
        <v>218</v>
      </c>
      <c r="D9" s="248"/>
      <c r="E9" s="249"/>
      <c r="F9" s="250"/>
      <c r="G9" s="251"/>
      <c r="H9" s="250"/>
      <c r="I9" s="251"/>
      <c r="J9" s="250"/>
      <c r="K9" s="251"/>
      <c r="L9" s="250"/>
      <c r="M9" s="251"/>
      <c r="N9" s="250"/>
      <c r="O9" s="251"/>
      <c r="P9" s="250"/>
      <c r="Q9" s="251"/>
      <c r="R9" s="250"/>
      <c r="S9" s="251"/>
      <c r="T9" s="250"/>
      <c r="U9" s="251"/>
      <c r="V9" s="250"/>
      <c r="W9" s="251"/>
      <c r="X9" s="250"/>
      <c r="Y9" s="251"/>
      <c r="Z9" s="250"/>
      <c r="AA9" s="252"/>
    </row>
    <row r="10" spans="2:28" x14ac:dyDescent="0.25">
      <c r="B10" s="253" t="s">
        <v>226</v>
      </c>
      <c r="C10" s="254"/>
      <c r="D10" s="255"/>
      <c r="E10" s="256"/>
      <c r="F10" s="257"/>
      <c r="G10" s="258"/>
      <c r="H10" s="259"/>
      <c r="I10" s="258"/>
      <c r="J10" s="259"/>
      <c r="K10" s="258"/>
      <c r="L10" s="259"/>
      <c r="M10" s="258"/>
      <c r="N10" s="259"/>
      <c r="O10" s="258"/>
      <c r="P10" s="259"/>
      <c r="Q10" s="258"/>
      <c r="R10" s="259"/>
      <c r="S10" s="258"/>
      <c r="T10" s="259"/>
      <c r="U10" s="258"/>
      <c r="V10" s="259"/>
      <c r="W10" s="258"/>
      <c r="X10" s="259"/>
      <c r="Y10" s="258"/>
      <c r="Z10" s="259"/>
      <c r="AA10" s="260"/>
    </row>
    <row r="11" spans="2:28" s="268" customFormat="1" x14ac:dyDescent="0.25">
      <c r="B11" s="261" t="str">
        <f>+IMPOSTAZIONI!E13</f>
        <v>Reparto HOTEL</v>
      </c>
      <c r="C11" s="262">
        <f>+IF('DATI BDG TESORERIA'!D5=0,'DATI BDG TESORERIA'!C5,'DATI BDG TESORERIA'!D5)</f>
        <v>0</v>
      </c>
      <c r="D11" s="263" t="str">
        <f>+IF('DATI BDG TESORERIA'!D5=0,"B","C")</f>
        <v>B</v>
      </c>
      <c r="E11" s="264">
        <f>+IF('DATI BDG TESORERIA'!F5=0,'DATI BDG TESORERIA'!E5,'DATI BDG TESORERIA'!F5)</f>
        <v>0</v>
      </c>
      <c r="F11" s="265" t="str">
        <f>+IF('DATI BDG TESORERIA'!F5=0,"B","C")</f>
        <v>B</v>
      </c>
      <c r="G11" s="262">
        <f>+IF('DATI BDG TESORERIA'!H5=0,'DATI BDG TESORERIA'!G5,'DATI BDG TESORERIA'!H5)</f>
        <v>0</v>
      </c>
      <c r="H11" s="263" t="str">
        <f>+IF('DATI BDG TESORERIA'!H5=0,"B","C")</f>
        <v>B</v>
      </c>
      <c r="I11" s="264">
        <f>+IF('DATI BDG TESORERIA'!J5=0,'DATI BDG TESORERIA'!I5,'DATI BDG TESORERIA'!J5)</f>
        <v>0</v>
      </c>
      <c r="J11" s="265" t="str">
        <f>+IF('DATI BDG TESORERIA'!J5=0,"B","C")</f>
        <v>B</v>
      </c>
      <c r="K11" s="262">
        <f>+IF('DATI BDG TESORERIA'!L5=0,'DATI BDG TESORERIA'!K5,'DATI BDG TESORERIA'!L5)</f>
        <v>0</v>
      </c>
      <c r="L11" s="263" t="str">
        <f>+IF('DATI BDG TESORERIA'!L5=0,"B","C")</f>
        <v>B</v>
      </c>
      <c r="M11" s="264">
        <f>+IF('DATI BDG TESORERIA'!N5=0,'DATI BDG TESORERIA'!M5,'DATI BDG TESORERIA'!N5)</f>
        <v>0</v>
      </c>
      <c r="N11" s="265" t="str">
        <f>+IF('DATI BDG TESORERIA'!N5=0,"B","C")</f>
        <v>B</v>
      </c>
      <c r="O11" s="262">
        <f>+IF('DATI BDG TESORERIA'!P5=0,'DATI BDG TESORERIA'!O5,'DATI BDG TESORERIA'!P5)</f>
        <v>0</v>
      </c>
      <c r="P11" s="263" t="str">
        <f>+IF('DATI BDG TESORERIA'!P5=0,"B","C")</f>
        <v>B</v>
      </c>
      <c r="Q11" s="264">
        <f>+IF('DATI BDG TESORERIA'!R5=0,'DATI BDG TESORERIA'!Q5,'DATI BDG TESORERIA'!R5)</f>
        <v>0</v>
      </c>
      <c r="R11" s="265" t="str">
        <f>+IF('DATI BDG TESORERIA'!R5=0,"B","C")</f>
        <v>B</v>
      </c>
      <c r="S11" s="262">
        <f>+IF('DATI BDG TESORERIA'!T5=0,'DATI BDG TESORERIA'!S5,'DATI BDG TESORERIA'!T5)</f>
        <v>0</v>
      </c>
      <c r="T11" s="263" t="str">
        <f>+IF('DATI BDG TESORERIA'!T5=0,"B","C")</f>
        <v>B</v>
      </c>
      <c r="U11" s="264">
        <f>+IF('DATI BDG TESORERIA'!V5=0,'DATI BDG TESORERIA'!U5,'DATI BDG TESORERIA'!V5)</f>
        <v>0</v>
      </c>
      <c r="V11" s="265" t="str">
        <f>+IF('DATI BDG TESORERIA'!V5=0,"B","C")</f>
        <v>B</v>
      </c>
      <c r="W11" s="262">
        <f>+IF('DATI BDG TESORERIA'!X5=0,'DATI BDG TESORERIA'!W5,'DATI BDG TESORERIA'!X5)</f>
        <v>0</v>
      </c>
      <c r="X11" s="263" t="str">
        <f>+IF('DATI BDG TESORERIA'!X5=0,"B","C")</f>
        <v>B</v>
      </c>
      <c r="Y11" s="264">
        <f>+IF('DATI BDG TESORERIA'!Z5=0,'DATI BDG TESORERIA'!Y5,'DATI BDG TESORERIA'!Z5)</f>
        <v>0</v>
      </c>
      <c r="Z11" s="265" t="str">
        <f>+IF('DATI BDG TESORERIA'!Z5=0,"B","C")</f>
        <v>B</v>
      </c>
      <c r="AA11" s="266">
        <f>SUM(C11:Y11)</f>
        <v>0</v>
      </c>
      <c r="AB11" s="267"/>
    </row>
    <row r="12" spans="2:28" s="268" customFormat="1" x14ac:dyDescent="0.25">
      <c r="B12" s="261" t="str">
        <f>+IMPOSTAZIONI!E14</f>
        <v>Reparto RISTORANTE</v>
      </c>
      <c r="C12" s="269">
        <f>+IF('DATI BDG TESORERIA'!D6=0,'DATI BDG TESORERIA'!C6,'DATI BDG TESORERIA'!D6)</f>
        <v>0</v>
      </c>
      <c r="D12" s="263" t="str">
        <f>+IF('DATI BDG TESORERIA'!D6=0,"B","C")</f>
        <v>B</v>
      </c>
      <c r="E12" s="270">
        <f>+IF('DATI BDG TESORERIA'!F6=0,'DATI BDG TESORERIA'!E6,'DATI BDG TESORERIA'!F6)</f>
        <v>0</v>
      </c>
      <c r="F12" s="265" t="str">
        <f>+IF('DATI BDG TESORERIA'!F6=0,"B","C")</f>
        <v>B</v>
      </c>
      <c r="G12" s="269">
        <f>+IF('DATI BDG TESORERIA'!H6=0,'DATI BDG TESORERIA'!G6,'DATI BDG TESORERIA'!H6)</f>
        <v>0</v>
      </c>
      <c r="H12" s="263" t="str">
        <f>+IF('DATI BDG TESORERIA'!H6=0,"B","C")</f>
        <v>B</v>
      </c>
      <c r="I12" s="270">
        <f>+IF('DATI BDG TESORERIA'!J6=0,'DATI BDG TESORERIA'!I6,'DATI BDG TESORERIA'!J6)</f>
        <v>0</v>
      </c>
      <c r="J12" s="265" t="str">
        <f>+IF('DATI BDG TESORERIA'!J6=0,"B","C")</f>
        <v>B</v>
      </c>
      <c r="K12" s="269">
        <f>+IF('DATI BDG TESORERIA'!L6=0,'DATI BDG TESORERIA'!K6,'DATI BDG TESORERIA'!L6)</f>
        <v>0</v>
      </c>
      <c r="L12" s="263" t="str">
        <f>+IF('DATI BDG TESORERIA'!L6=0,"B","C")</f>
        <v>B</v>
      </c>
      <c r="M12" s="270">
        <f>+IF('DATI BDG TESORERIA'!N6=0,'DATI BDG TESORERIA'!M6,'DATI BDG TESORERIA'!N6)</f>
        <v>0</v>
      </c>
      <c r="N12" s="265" t="str">
        <f>+IF('DATI BDG TESORERIA'!N6=0,"B","C")</f>
        <v>B</v>
      </c>
      <c r="O12" s="269">
        <f>+IF('DATI BDG TESORERIA'!P6=0,'DATI BDG TESORERIA'!O6,'DATI BDG TESORERIA'!P6)</f>
        <v>0</v>
      </c>
      <c r="P12" s="263" t="str">
        <f>+IF('DATI BDG TESORERIA'!P6=0,"B","C")</f>
        <v>B</v>
      </c>
      <c r="Q12" s="270">
        <f>+IF('DATI BDG TESORERIA'!R6=0,'DATI BDG TESORERIA'!Q6,'DATI BDG TESORERIA'!R6)</f>
        <v>0</v>
      </c>
      <c r="R12" s="265" t="str">
        <f>+IF('DATI BDG TESORERIA'!R6=0,"B","C")</f>
        <v>B</v>
      </c>
      <c r="S12" s="269">
        <f>+IF('DATI BDG TESORERIA'!T6=0,'DATI BDG TESORERIA'!S6,'DATI BDG TESORERIA'!T6)</f>
        <v>0</v>
      </c>
      <c r="T12" s="263" t="str">
        <f>+IF('DATI BDG TESORERIA'!T6=0,"B","C")</f>
        <v>B</v>
      </c>
      <c r="U12" s="270">
        <f>+IF('DATI BDG TESORERIA'!V6=0,'DATI BDG TESORERIA'!U6,'DATI BDG TESORERIA'!V6)</f>
        <v>0</v>
      </c>
      <c r="V12" s="265" t="str">
        <f>+IF('DATI BDG TESORERIA'!V6=0,"B","C")</f>
        <v>B</v>
      </c>
      <c r="W12" s="269">
        <f>+IF('DATI BDG TESORERIA'!X6=0,'DATI BDG TESORERIA'!W6,'DATI BDG TESORERIA'!X6)</f>
        <v>0</v>
      </c>
      <c r="X12" s="263" t="str">
        <f>+IF('DATI BDG TESORERIA'!X6=0,"B","C")</f>
        <v>B</v>
      </c>
      <c r="Y12" s="270">
        <f>+IF('DATI BDG TESORERIA'!Z6=0,'DATI BDG TESORERIA'!Y6,'DATI BDG TESORERIA'!Z6)</f>
        <v>0</v>
      </c>
      <c r="Z12" s="265" t="str">
        <f>+IF('DATI BDG TESORERIA'!Z6=0,"B","C")</f>
        <v>B</v>
      </c>
      <c r="AA12" s="266">
        <f>SUM(C12:Y12)</f>
        <v>0</v>
      </c>
    </row>
    <row r="13" spans="2:28" s="268" customFormat="1" x14ac:dyDescent="0.25">
      <c r="B13" s="261" t="str">
        <f>+IMPOSTAZIONI!E15</f>
        <v>Reparto BAR</v>
      </c>
      <c r="C13" s="269">
        <f>+IF('DATI BDG TESORERIA'!D7=0,'DATI BDG TESORERIA'!C7,'DATI BDG TESORERIA'!D7)</f>
        <v>0</v>
      </c>
      <c r="D13" s="263" t="str">
        <f>+IF('DATI BDG TESORERIA'!D7=0,"B","C")</f>
        <v>B</v>
      </c>
      <c r="E13" s="270">
        <f>+IF('DATI BDG TESORERIA'!F7=0,'DATI BDG TESORERIA'!E7,'DATI BDG TESORERIA'!F7)</f>
        <v>0</v>
      </c>
      <c r="F13" s="265" t="str">
        <f>+IF('DATI BDG TESORERIA'!F7=0,"B","C")</f>
        <v>B</v>
      </c>
      <c r="G13" s="269">
        <f>+IF('DATI BDG TESORERIA'!H7=0,'DATI BDG TESORERIA'!G7,'DATI BDG TESORERIA'!H7)</f>
        <v>0</v>
      </c>
      <c r="H13" s="263" t="str">
        <f>+IF('DATI BDG TESORERIA'!H7=0,"B","C")</f>
        <v>B</v>
      </c>
      <c r="I13" s="270">
        <f>+IF('DATI BDG TESORERIA'!J7=0,'DATI BDG TESORERIA'!I7,'DATI BDG TESORERIA'!J7)</f>
        <v>0</v>
      </c>
      <c r="J13" s="265" t="str">
        <f>+IF('DATI BDG TESORERIA'!J7=0,"B","C")</f>
        <v>B</v>
      </c>
      <c r="K13" s="269">
        <f>+IF('DATI BDG TESORERIA'!L7=0,'DATI BDG TESORERIA'!K7,'DATI BDG TESORERIA'!L7)</f>
        <v>0</v>
      </c>
      <c r="L13" s="263" t="str">
        <f>+IF('DATI BDG TESORERIA'!L7=0,"B","C")</f>
        <v>B</v>
      </c>
      <c r="M13" s="270">
        <f>+IF('DATI BDG TESORERIA'!N7=0,'DATI BDG TESORERIA'!M7,'DATI BDG TESORERIA'!N7)</f>
        <v>0</v>
      </c>
      <c r="N13" s="265" t="str">
        <f>+IF('DATI BDG TESORERIA'!N7=0,"B","C")</f>
        <v>B</v>
      </c>
      <c r="O13" s="269">
        <f>+IF('DATI BDG TESORERIA'!P7=0,'DATI BDG TESORERIA'!O7,'DATI BDG TESORERIA'!P7)</f>
        <v>0</v>
      </c>
      <c r="P13" s="263" t="str">
        <f>+IF('DATI BDG TESORERIA'!P7=0,"B","C")</f>
        <v>B</v>
      </c>
      <c r="Q13" s="270">
        <f>+IF('DATI BDG TESORERIA'!R7=0,'DATI BDG TESORERIA'!Q7,'DATI BDG TESORERIA'!R7)</f>
        <v>0</v>
      </c>
      <c r="R13" s="265" t="str">
        <f>+IF('DATI BDG TESORERIA'!R7=0,"B","C")</f>
        <v>B</v>
      </c>
      <c r="S13" s="269">
        <f>+IF('DATI BDG TESORERIA'!T7=0,'DATI BDG TESORERIA'!S7,'DATI BDG TESORERIA'!T7)</f>
        <v>0</v>
      </c>
      <c r="T13" s="263" t="str">
        <f>+IF('DATI BDG TESORERIA'!T7=0,"B","C")</f>
        <v>B</v>
      </c>
      <c r="U13" s="270">
        <f>+IF('DATI BDG TESORERIA'!V7=0,'DATI BDG TESORERIA'!U7,'DATI BDG TESORERIA'!V7)</f>
        <v>0</v>
      </c>
      <c r="V13" s="265" t="str">
        <f>+IF('DATI BDG TESORERIA'!V7=0,"B","C")</f>
        <v>B</v>
      </c>
      <c r="W13" s="269">
        <f>+IF('DATI BDG TESORERIA'!X7=0,'DATI BDG TESORERIA'!W7,'DATI BDG TESORERIA'!X7)</f>
        <v>0</v>
      </c>
      <c r="X13" s="263" t="str">
        <f>+IF('DATI BDG TESORERIA'!X7=0,"B","C")</f>
        <v>B</v>
      </c>
      <c r="Y13" s="270">
        <f>+IF('DATI BDG TESORERIA'!Z7=0,'DATI BDG TESORERIA'!Y7,'DATI BDG TESORERIA'!Z7)</f>
        <v>0</v>
      </c>
      <c r="Z13" s="265" t="str">
        <f>+IF('DATI BDG TESORERIA'!Z7=0,"B","C")</f>
        <v>B</v>
      </c>
      <c r="AA13" s="266">
        <f>SUM(C13:Y13)</f>
        <v>0</v>
      </c>
    </row>
    <row r="14" spans="2:28" s="271" customFormat="1" x14ac:dyDescent="0.25">
      <c r="B14" s="261" t="str">
        <f>+IMPOSTAZIONI!E16</f>
        <v>Reparto WELLNESS</v>
      </c>
      <c r="C14" s="269">
        <f>+IF('DATI BDG TESORERIA'!D8=0,'DATI BDG TESORERIA'!C8,'DATI BDG TESORERIA'!D8)</f>
        <v>0</v>
      </c>
      <c r="D14" s="263" t="str">
        <f>+IF('DATI BDG TESORERIA'!D8=0,"B","C")</f>
        <v>B</v>
      </c>
      <c r="E14" s="270">
        <f>+IF('DATI BDG TESORERIA'!F8=0,'DATI BDG TESORERIA'!E8,'DATI BDG TESORERIA'!F8)</f>
        <v>0</v>
      </c>
      <c r="F14" s="265" t="str">
        <f>+IF('DATI BDG TESORERIA'!F8=0,"B","C")</f>
        <v>B</v>
      </c>
      <c r="G14" s="269">
        <f>+IF('DATI BDG TESORERIA'!H8=0,'DATI BDG TESORERIA'!G8,'DATI BDG TESORERIA'!H8)</f>
        <v>0</v>
      </c>
      <c r="H14" s="263" t="str">
        <f>+IF('DATI BDG TESORERIA'!H8=0,"B","C")</f>
        <v>B</v>
      </c>
      <c r="I14" s="270">
        <f>+IF('DATI BDG TESORERIA'!J8=0,'DATI BDG TESORERIA'!I8,'DATI BDG TESORERIA'!J8)</f>
        <v>0</v>
      </c>
      <c r="J14" s="265" t="str">
        <f>+IF('DATI BDG TESORERIA'!J8=0,"B","C")</f>
        <v>B</v>
      </c>
      <c r="K14" s="269">
        <f>+IF('DATI BDG TESORERIA'!L8=0,'DATI BDG TESORERIA'!K8,'DATI BDG TESORERIA'!L8)</f>
        <v>0</v>
      </c>
      <c r="L14" s="263" t="str">
        <f>+IF('DATI BDG TESORERIA'!L8=0,"B","C")</f>
        <v>B</v>
      </c>
      <c r="M14" s="270">
        <f>+IF('DATI BDG TESORERIA'!N8=0,'DATI BDG TESORERIA'!M8,'DATI BDG TESORERIA'!N8)</f>
        <v>0</v>
      </c>
      <c r="N14" s="265" t="str">
        <f>+IF('DATI BDG TESORERIA'!N8=0,"B","C")</f>
        <v>B</v>
      </c>
      <c r="O14" s="269">
        <f>+IF('DATI BDG TESORERIA'!P8=0,'DATI BDG TESORERIA'!O8,'DATI BDG TESORERIA'!P8)</f>
        <v>0</v>
      </c>
      <c r="P14" s="263" t="str">
        <f>+IF('DATI BDG TESORERIA'!P8=0,"B","C")</f>
        <v>B</v>
      </c>
      <c r="Q14" s="270">
        <f>+IF('DATI BDG TESORERIA'!R8=0,'DATI BDG TESORERIA'!Q8,'DATI BDG TESORERIA'!R8)</f>
        <v>0</v>
      </c>
      <c r="R14" s="265" t="str">
        <f>+IF('DATI BDG TESORERIA'!R8=0,"B","C")</f>
        <v>B</v>
      </c>
      <c r="S14" s="269">
        <f>+IF('DATI BDG TESORERIA'!T8=0,'DATI BDG TESORERIA'!S8,'DATI BDG TESORERIA'!T8)</f>
        <v>0</v>
      </c>
      <c r="T14" s="263" t="str">
        <f>+IF('DATI BDG TESORERIA'!T8=0,"B","C")</f>
        <v>B</v>
      </c>
      <c r="U14" s="270">
        <f>+IF('DATI BDG TESORERIA'!V8=0,'DATI BDG TESORERIA'!U8,'DATI BDG TESORERIA'!V8)</f>
        <v>0</v>
      </c>
      <c r="V14" s="265" t="str">
        <f>+IF('DATI BDG TESORERIA'!V8=0,"B","C")</f>
        <v>B</v>
      </c>
      <c r="W14" s="269">
        <f>+IF('DATI BDG TESORERIA'!X8=0,'DATI BDG TESORERIA'!W8,'DATI BDG TESORERIA'!X8)</f>
        <v>0</v>
      </c>
      <c r="X14" s="263" t="str">
        <f>+IF('DATI BDG TESORERIA'!X8=0,"B","C")</f>
        <v>B</v>
      </c>
      <c r="Y14" s="270">
        <f>+IF('DATI BDG TESORERIA'!Z8=0,'DATI BDG TESORERIA'!Y8,'DATI BDG TESORERIA'!Z8)</f>
        <v>0</v>
      </c>
      <c r="Z14" s="265" t="str">
        <f>+IF('DATI BDG TESORERIA'!Z8=0,"B","C")</f>
        <v>B</v>
      </c>
      <c r="AA14" s="266">
        <f>SUM(C14:Y14)</f>
        <v>0</v>
      </c>
    </row>
    <row r="15" spans="2:28" s="268" customFormat="1" x14ac:dyDescent="0.25">
      <c r="B15" s="261" t="str">
        <f>+IMPOSTAZIONI!E17</f>
        <v>Reparto minor</v>
      </c>
      <c r="C15" s="269">
        <f>+IF('DATI BDG TESORERIA'!D9=0,'DATI BDG TESORERIA'!C9,'DATI BDG TESORERIA'!D9)</f>
        <v>0</v>
      </c>
      <c r="D15" s="263" t="str">
        <f>+IF('DATI BDG TESORERIA'!D9=0,"B","C")</f>
        <v>B</v>
      </c>
      <c r="E15" s="270">
        <f>+IF('DATI BDG TESORERIA'!F9=0,'DATI BDG TESORERIA'!E9,'DATI BDG TESORERIA'!F9)</f>
        <v>0</v>
      </c>
      <c r="F15" s="265" t="str">
        <f>+IF('DATI BDG TESORERIA'!F9=0,"B","C")</f>
        <v>B</v>
      </c>
      <c r="G15" s="269">
        <f>+IF('DATI BDG TESORERIA'!H9=0,'DATI BDG TESORERIA'!G9,'DATI BDG TESORERIA'!H9)</f>
        <v>0</v>
      </c>
      <c r="H15" s="263" t="str">
        <f>+IF('DATI BDG TESORERIA'!H9=0,"B","C")</f>
        <v>B</v>
      </c>
      <c r="I15" s="270">
        <f>+IF('DATI BDG TESORERIA'!J9=0,'DATI BDG TESORERIA'!I9,'DATI BDG TESORERIA'!J9)</f>
        <v>0</v>
      </c>
      <c r="J15" s="265" t="str">
        <f>+IF('DATI BDG TESORERIA'!J9=0,"B","C")</f>
        <v>B</v>
      </c>
      <c r="K15" s="269">
        <f>+IF('DATI BDG TESORERIA'!L9=0,'DATI BDG TESORERIA'!K9,'DATI BDG TESORERIA'!L9)</f>
        <v>0</v>
      </c>
      <c r="L15" s="263" t="str">
        <f>+IF('DATI BDG TESORERIA'!L9=0,"B","C")</f>
        <v>B</v>
      </c>
      <c r="M15" s="270">
        <f>+IF('DATI BDG TESORERIA'!N9=0,'DATI BDG TESORERIA'!M9,'DATI BDG TESORERIA'!N9)</f>
        <v>0</v>
      </c>
      <c r="N15" s="265" t="str">
        <f>+IF('DATI BDG TESORERIA'!N9=0,"B","C")</f>
        <v>B</v>
      </c>
      <c r="O15" s="269">
        <f>+IF('DATI BDG TESORERIA'!P9=0,'DATI BDG TESORERIA'!O9,'DATI BDG TESORERIA'!P9)</f>
        <v>0</v>
      </c>
      <c r="P15" s="263" t="str">
        <f>+IF('DATI BDG TESORERIA'!P9=0,"B","C")</f>
        <v>B</v>
      </c>
      <c r="Q15" s="270">
        <f>+IF('DATI BDG TESORERIA'!R9=0,'DATI BDG TESORERIA'!Q9,'DATI BDG TESORERIA'!R9)</f>
        <v>0</v>
      </c>
      <c r="R15" s="265" t="str">
        <f>+IF('DATI BDG TESORERIA'!R9=0,"B","C")</f>
        <v>B</v>
      </c>
      <c r="S15" s="269">
        <f>+IF('DATI BDG TESORERIA'!T9=0,'DATI BDG TESORERIA'!S9,'DATI BDG TESORERIA'!T9)</f>
        <v>0</v>
      </c>
      <c r="T15" s="263" t="str">
        <f>+IF('DATI BDG TESORERIA'!T9=0,"B","C")</f>
        <v>B</v>
      </c>
      <c r="U15" s="270">
        <f>+IF('DATI BDG TESORERIA'!V9=0,'DATI BDG TESORERIA'!U9,'DATI BDG TESORERIA'!V9)</f>
        <v>0</v>
      </c>
      <c r="V15" s="265" t="str">
        <f>+IF('DATI BDG TESORERIA'!V9=0,"B","C")</f>
        <v>B</v>
      </c>
      <c r="W15" s="269">
        <f>+IF('DATI BDG TESORERIA'!X9=0,'DATI BDG TESORERIA'!W9,'DATI BDG TESORERIA'!X9)</f>
        <v>0</v>
      </c>
      <c r="X15" s="263" t="str">
        <f>+IF('DATI BDG TESORERIA'!X9=0,"B","C")</f>
        <v>B</v>
      </c>
      <c r="Y15" s="270">
        <f>+IF('DATI BDG TESORERIA'!Z9=0,'DATI BDG TESORERIA'!Y9,'DATI BDG TESORERIA'!Z9)</f>
        <v>0</v>
      </c>
      <c r="Z15" s="265" t="str">
        <f>+IF('DATI BDG TESORERIA'!Z9=0,"B","C")</f>
        <v>B</v>
      </c>
      <c r="AA15" s="266">
        <f>SUM(C15:Y15)</f>
        <v>0</v>
      </c>
    </row>
    <row r="16" spans="2:28" s="46" customFormat="1" x14ac:dyDescent="0.25">
      <c r="B16" s="160" t="s">
        <v>227</v>
      </c>
      <c r="C16" s="57"/>
      <c r="D16" s="272"/>
      <c r="E16" s="57"/>
      <c r="F16" s="272"/>
      <c r="G16" s="57"/>
      <c r="H16" s="272"/>
      <c r="I16" s="57"/>
      <c r="J16" s="272"/>
      <c r="K16" s="57"/>
      <c r="L16" s="272"/>
      <c r="M16" s="57"/>
      <c r="N16" s="272"/>
      <c r="O16" s="57"/>
      <c r="P16" s="272"/>
      <c r="Q16" s="57"/>
      <c r="R16" s="272"/>
      <c r="S16" s="57"/>
      <c r="T16" s="272"/>
      <c r="U16" s="57"/>
      <c r="V16" s="272"/>
      <c r="W16" s="57"/>
      <c r="X16" s="272"/>
      <c r="Y16" s="57"/>
      <c r="Z16" s="272"/>
      <c r="AA16" s="63"/>
    </row>
    <row r="17" spans="1:27" x14ac:dyDescent="0.25">
      <c r="B17" s="170" t="s">
        <v>321</v>
      </c>
      <c r="C17" s="117"/>
      <c r="D17" s="293"/>
      <c r="E17" s="117"/>
      <c r="F17" s="293"/>
      <c r="G17" s="117"/>
      <c r="H17" s="293"/>
      <c r="I17" s="117"/>
      <c r="J17" s="293"/>
      <c r="K17" s="117"/>
      <c r="L17" s="293"/>
      <c r="M17" s="117"/>
      <c r="N17" s="293"/>
      <c r="O17" s="117"/>
      <c r="P17" s="293"/>
      <c r="Q17" s="117"/>
      <c r="R17" s="293"/>
      <c r="S17" s="117"/>
      <c r="T17" s="293"/>
      <c r="U17" s="117"/>
      <c r="V17" s="293"/>
      <c r="W17" s="117"/>
      <c r="X17" s="293"/>
      <c r="Y17" s="117"/>
      <c r="Z17" s="293"/>
      <c r="AA17" s="64">
        <f t="shared" ref="AA17:AA22" si="0">SUM(C17:Y17)</f>
        <v>0</v>
      </c>
    </row>
    <row r="18" spans="1:27" s="46" customFormat="1" x14ac:dyDescent="0.25">
      <c r="B18" s="170" t="s">
        <v>321</v>
      </c>
      <c r="C18" s="117"/>
      <c r="D18" s="293"/>
      <c r="E18" s="117"/>
      <c r="F18" s="293"/>
      <c r="G18" s="117"/>
      <c r="H18" s="293"/>
      <c r="I18" s="117"/>
      <c r="J18" s="293"/>
      <c r="K18" s="117"/>
      <c r="L18" s="293"/>
      <c r="M18" s="117"/>
      <c r="N18" s="293"/>
      <c r="O18" s="117"/>
      <c r="P18" s="293"/>
      <c r="Q18" s="117"/>
      <c r="R18" s="293"/>
      <c r="S18" s="117"/>
      <c r="T18" s="293"/>
      <c r="U18" s="117"/>
      <c r="V18" s="293"/>
      <c r="W18" s="117"/>
      <c r="X18" s="293"/>
      <c r="Y18" s="117"/>
      <c r="Z18" s="293"/>
      <c r="AA18" s="64">
        <f t="shared" si="0"/>
        <v>0</v>
      </c>
    </row>
    <row r="19" spans="1:27" s="46" customFormat="1" x14ac:dyDescent="0.25">
      <c r="B19" s="170" t="s">
        <v>321</v>
      </c>
      <c r="C19" s="117"/>
      <c r="D19" s="293"/>
      <c r="E19" s="117"/>
      <c r="F19" s="293"/>
      <c r="G19" s="117"/>
      <c r="H19" s="293"/>
      <c r="I19" s="117"/>
      <c r="J19" s="293"/>
      <c r="K19" s="117"/>
      <c r="L19" s="293"/>
      <c r="M19" s="117"/>
      <c r="N19" s="293"/>
      <c r="O19" s="117"/>
      <c r="P19" s="293"/>
      <c r="Q19" s="117"/>
      <c r="R19" s="293"/>
      <c r="S19" s="117"/>
      <c r="T19" s="293"/>
      <c r="U19" s="117"/>
      <c r="V19" s="293"/>
      <c r="W19" s="117"/>
      <c r="X19" s="293"/>
      <c r="Y19" s="117"/>
      <c r="Z19" s="293"/>
      <c r="AA19" s="64">
        <f t="shared" si="0"/>
        <v>0</v>
      </c>
    </row>
    <row r="20" spans="1:27" x14ac:dyDescent="0.25">
      <c r="A20" s="552" t="s">
        <v>82</v>
      </c>
      <c r="B20" s="170" t="s">
        <v>321</v>
      </c>
      <c r="C20" s="117"/>
      <c r="D20" s="293"/>
      <c r="E20" s="117"/>
      <c r="F20" s="293"/>
      <c r="G20" s="117"/>
      <c r="H20" s="293"/>
      <c r="I20" s="117"/>
      <c r="J20" s="293"/>
      <c r="K20" s="117"/>
      <c r="L20" s="293"/>
      <c r="M20" s="117"/>
      <c r="N20" s="293"/>
      <c r="O20" s="117"/>
      <c r="P20" s="293"/>
      <c r="Q20" s="117"/>
      <c r="R20" s="293"/>
      <c r="S20" s="117"/>
      <c r="T20" s="293"/>
      <c r="U20" s="117"/>
      <c r="V20" s="293"/>
      <c r="W20" s="117"/>
      <c r="X20" s="293"/>
      <c r="Y20" s="117"/>
      <c r="Z20" s="293"/>
      <c r="AA20" s="64">
        <f t="shared" si="0"/>
        <v>0</v>
      </c>
    </row>
    <row r="21" spans="1:27" x14ac:dyDescent="0.25">
      <c r="A21" s="552"/>
      <c r="B21" s="170" t="s">
        <v>321</v>
      </c>
      <c r="C21" s="117"/>
      <c r="D21" s="293"/>
      <c r="E21" s="117"/>
      <c r="F21" s="293"/>
      <c r="G21" s="117"/>
      <c r="H21" s="293"/>
      <c r="I21" s="117"/>
      <c r="J21" s="293"/>
      <c r="K21" s="117"/>
      <c r="L21" s="293"/>
      <c r="M21" s="117"/>
      <c r="N21" s="293"/>
      <c r="O21" s="117"/>
      <c r="P21" s="293"/>
      <c r="Q21" s="117"/>
      <c r="R21" s="293"/>
      <c r="S21" s="117"/>
      <c r="T21" s="293"/>
      <c r="U21" s="117"/>
      <c r="V21" s="293"/>
      <c r="W21" s="117"/>
      <c r="X21" s="293"/>
      <c r="Y21" s="117"/>
      <c r="Z21" s="293"/>
      <c r="AA21" s="64">
        <f t="shared" si="0"/>
        <v>0</v>
      </c>
    </row>
    <row r="22" spans="1:27" x14ac:dyDescent="0.25">
      <c r="A22" s="552"/>
      <c r="B22" s="72" t="s">
        <v>225</v>
      </c>
      <c r="C22" s="62">
        <f>+C11+C12+C13+C14+C15+C17+C18+C19+C20+C21</f>
        <v>0</v>
      </c>
      <c r="D22" s="273"/>
      <c r="E22" s="63">
        <f>E11+E12+E13+E14+E15+E17+E18+E19+E20+E21</f>
        <v>0</v>
      </c>
      <c r="F22" s="274"/>
      <c r="G22" s="62">
        <f>G11+G12+G13+G14+G15+G17+G18+G19+G20+G21</f>
        <v>0</v>
      </c>
      <c r="H22" s="273"/>
      <c r="I22" s="63">
        <f>I11+I12+I13+I14+I15+I17+I18+I19+I20+I21</f>
        <v>0</v>
      </c>
      <c r="J22" s="274"/>
      <c r="K22" s="62">
        <f>K11+K12+K13+K14+K15+K17+K18+K19+K20+K21</f>
        <v>0</v>
      </c>
      <c r="L22" s="273"/>
      <c r="M22" s="63">
        <f>M11+M12+M13+M14+M15+M17+M18+M19+M20+M21</f>
        <v>0</v>
      </c>
      <c r="N22" s="274"/>
      <c r="O22" s="62">
        <f>O11+O12+O13+O14+O15+O17+O18+O19+O20+O21</f>
        <v>0</v>
      </c>
      <c r="P22" s="273"/>
      <c r="Q22" s="63">
        <f>Q11+Q12+Q13+Q14+Q15+Q17+Q18+Q19+Q20+Q21</f>
        <v>0</v>
      </c>
      <c r="R22" s="274"/>
      <c r="S22" s="62">
        <f>S11+S12+S13+S14+S15+S17+S18+S19+S20+S21</f>
        <v>0</v>
      </c>
      <c r="T22" s="273"/>
      <c r="U22" s="63">
        <f>U11+U12+U13+U14+U15+U17+U18+U19+U20+U21</f>
        <v>0</v>
      </c>
      <c r="V22" s="274"/>
      <c r="W22" s="62">
        <f>W11+W12+W13+W14+W15+W17+W18+W19+W20+W21</f>
        <v>0</v>
      </c>
      <c r="X22" s="273"/>
      <c r="Y22" s="63">
        <f>Y11+Y12+Y13+Y14+Y15+Y17+Y18+Y19+Y20+Y21</f>
        <v>0</v>
      </c>
      <c r="Z22" s="274"/>
      <c r="AA22" s="64">
        <f t="shared" si="0"/>
        <v>0</v>
      </c>
    </row>
    <row r="23" spans="1:27" x14ac:dyDescent="0.25">
      <c r="A23" s="552"/>
      <c r="B23" s="275" t="s">
        <v>224</v>
      </c>
      <c r="C23" s="57"/>
      <c r="D23" s="272"/>
      <c r="E23" s="57"/>
      <c r="F23" s="272"/>
      <c r="G23" s="57"/>
      <c r="H23" s="272"/>
      <c r="I23" s="57"/>
      <c r="J23" s="272"/>
      <c r="K23" s="57"/>
      <c r="L23" s="272"/>
      <c r="M23" s="57"/>
      <c r="N23" s="272"/>
      <c r="O23" s="57"/>
      <c r="P23" s="272"/>
      <c r="Q23" s="57"/>
      <c r="R23" s="272"/>
      <c r="S23" s="57"/>
      <c r="T23" s="272"/>
      <c r="U23" s="57"/>
      <c r="V23" s="272"/>
      <c r="W23" s="57"/>
      <c r="X23" s="272"/>
      <c r="Y23" s="57"/>
      <c r="Z23" s="272"/>
      <c r="AA23" s="63"/>
    </row>
    <row r="24" spans="1:27" x14ac:dyDescent="0.25">
      <c r="A24" s="552"/>
      <c r="B24" s="160" t="s">
        <v>237</v>
      </c>
      <c r="C24" s="57"/>
      <c r="D24" s="272"/>
      <c r="E24" s="57"/>
      <c r="F24" s="272"/>
      <c r="G24" s="57"/>
      <c r="H24" s="272"/>
      <c r="I24" s="57"/>
      <c r="J24" s="272"/>
      <c r="K24" s="57"/>
      <c r="L24" s="272"/>
      <c r="M24" s="57"/>
      <c r="N24" s="272"/>
      <c r="O24" s="57"/>
      <c r="P24" s="272"/>
      <c r="Q24" s="57"/>
      <c r="R24" s="272"/>
      <c r="S24" s="57"/>
      <c r="T24" s="272"/>
      <c r="U24" s="57"/>
      <c r="V24" s="272"/>
      <c r="W24" s="57"/>
      <c r="X24" s="272"/>
      <c r="Y24" s="57"/>
      <c r="Z24" s="272"/>
      <c r="AA24" s="63"/>
    </row>
    <row r="25" spans="1:27" s="268" customFormat="1" x14ac:dyDescent="0.25">
      <c r="A25" s="552"/>
      <c r="B25" s="150" t="str">
        <f>+B11</f>
        <v>Reparto HOTEL</v>
      </c>
      <c r="C25" s="269">
        <f>+IF('DATI BDG TESORERIA'!D11=0,'DATI BDG TESORERIA'!C11,'DATI BDG TESORERIA'!D11)</f>
        <v>0</v>
      </c>
      <c r="D25" s="276" t="str">
        <f>+IF('DATI BDG TESORERIA'!D11=0,"B","C")</f>
        <v>B</v>
      </c>
      <c r="E25" s="270">
        <f>+IF('DATI BDG TESORERIA'!F11=0,'DATI BDG TESORERIA'!E11,'DATI BDG TESORERIA'!F11)</f>
        <v>0</v>
      </c>
      <c r="F25" s="277" t="str">
        <f>+IF('DATI BDG TESORERIA'!F11=0,"B","C")</f>
        <v>B</v>
      </c>
      <c r="G25" s="269">
        <f>+IF('DATI BDG TESORERIA'!H11=0,'DATI BDG TESORERIA'!G11,'DATI BDG TESORERIA'!H11)</f>
        <v>0</v>
      </c>
      <c r="H25" s="276" t="str">
        <f>+IF('DATI BDG TESORERIA'!H11=0,"B","C")</f>
        <v>B</v>
      </c>
      <c r="I25" s="270">
        <f>+IF('DATI BDG TESORERIA'!J11=0,'DATI BDG TESORERIA'!I11,'DATI BDG TESORERIA'!J11)</f>
        <v>0</v>
      </c>
      <c r="J25" s="277" t="str">
        <f>+IF('DATI BDG TESORERIA'!J11=0,"B","C")</f>
        <v>B</v>
      </c>
      <c r="K25" s="269">
        <f>+IF('DATI BDG TESORERIA'!L11=0,'DATI BDG TESORERIA'!K11,'DATI BDG TESORERIA'!L11)</f>
        <v>0</v>
      </c>
      <c r="L25" s="276" t="str">
        <f>+IF('DATI BDG TESORERIA'!L11=0,"B","C")</f>
        <v>B</v>
      </c>
      <c r="M25" s="270">
        <f>+IF('DATI BDG TESORERIA'!N11=0,'DATI BDG TESORERIA'!M11,'DATI BDG TESORERIA'!N11)</f>
        <v>0</v>
      </c>
      <c r="N25" s="277" t="str">
        <f>+IF('DATI BDG TESORERIA'!N11=0,"B","C")</f>
        <v>B</v>
      </c>
      <c r="O25" s="269">
        <f>+IF('DATI BDG TESORERIA'!P11=0,'DATI BDG TESORERIA'!O11,'DATI BDG TESORERIA'!P11)</f>
        <v>0</v>
      </c>
      <c r="P25" s="276" t="str">
        <f>+IF('DATI BDG TESORERIA'!P11=0,"B","C")</f>
        <v>B</v>
      </c>
      <c r="Q25" s="270">
        <f>+IF('DATI BDG TESORERIA'!R11=0,'DATI BDG TESORERIA'!Q11,'DATI BDG TESORERIA'!R11)</f>
        <v>0</v>
      </c>
      <c r="R25" s="277" t="str">
        <f>+IF('DATI BDG TESORERIA'!R11=0,"B","C")</f>
        <v>B</v>
      </c>
      <c r="S25" s="269">
        <f>+IF('DATI BDG TESORERIA'!T11=0,'DATI BDG TESORERIA'!S11,'DATI BDG TESORERIA'!T11)</f>
        <v>0</v>
      </c>
      <c r="T25" s="276" t="str">
        <f>+IF('DATI BDG TESORERIA'!T11=0,"B","C")</f>
        <v>B</v>
      </c>
      <c r="U25" s="270">
        <f>+IF('DATI BDG TESORERIA'!V11=0,'DATI BDG TESORERIA'!U11,'DATI BDG TESORERIA'!V11)</f>
        <v>0</v>
      </c>
      <c r="V25" s="277" t="str">
        <f>+IF('DATI BDG TESORERIA'!V11=0,"B","C")</f>
        <v>B</v>
      </c>
      <c r="W25" s="269">
        <f>+IF('DATI BDG TESORERIA'!X11=0,'DATI BDG TESORERIA'!W11,'DATI BDG TESORERIA'!X11)</f>
        <v>0</v>
      </c>
      <c r="X25" s="276" t="str">
        <f>+IF('DATI BDG TESORERIA'!X11=0,"B","C")</f>
        <v>B</v>
      </c>
      <c r="Y25" s="270">
        <f>+IF('DATI BDG TESORERIA'!Z11=0,'DATI BDG TESORERIA'!Y11,'DATI BDG TESORERIA'!Z11)</f>
        <v>0</v>
      </c>
      <c r="Z25" s="277" t="str">
        <f>+IF('DATI BDG TESORERIA'!Z11=0,"B","C")</f>
        <v>B</v>
      </c>
      <c r="AA25" s="266">
        <f>SUM(C25:Y25)</f>
        <v>0</v>
      </c>
    </row>
    <row r="26" spans="1:27" s="268" customFormat="1" x14ac:dyDescent="0.25">
      <c r="B26" s="150" t="str">
        <f t="shared" ref="B26:B29" si="1">+B12</f>
        <v>Reparto RISTORANTE</v>
      </c>
      <c r="C26" s="269">
        <f>+IF('DATI BDG TESORERIA'!D12=0,'DATI BDG TESORERIA'!C12,'DATI BDG TESORERIA'!D12)</f>
        <v>0</v>
      </c>
      <c r="D26" s="276" t="str">
        <f>+IF('DATI BDG TESORERIA'!D12=0,"B","C")</f>
        <v>B</v>
      </c>
      <c r="E26" s="270">
        <f>+IF('DATI BDG TESORERIA'!F12=0,'DATI BDG TESORERIA'!E12,'DATI BDG TESORERIA'!F12)</f>
        <v>0</v>
      </c>
      <c r="F26" s="277" t="str">
        <f>+IF('DATI BDG TESORERIA'!F12=0,"B","C")</f>
        <v>B</v>
      </c>
      <c r="G26" s="269">
        <f>+IF('DATI BDG TESORERIA'!H12=0,'DATI BDG TESORERIA'!G12,'DATI BDG TESORERIA'!H12)</f>
        <v>0</v>
      </c>
      <c r="H26" s="276" t="str">
        <f>+IF('DATI BDG TESORERIA'!H12=0,"B","C")</f>
        <v>B</v>
      </c>
      <c r="I26" s="270">
        <f>+IF('DATI BDG TESORERIA'!J12=0,'DATI BDG TESORERIA'!I12,'DATI BDG TESORERIA'!J12)</f>
        <v>0</v>
      </c>
      <c r="J26" s="277" t="str">
        <f>+IF('DATI BDG TESORERIA'!J12=0,"B","C")</f>
        <v>B</v>
      </c>
      <c r="K26" s="269">
        <f>+IF('DATI BDG TESORERIA'!L12=0,'DATI BDG TESORERIA'!K12,'DATI BDG TESORERIA'!L12)</f>
        <v>0</v>
      </c>
      <c r="L26" s="276" t="str">
        <f>+IF('DATI BDG TESORERIA'!L12=0,"B","C")</f>
        <v>B</v>
      </c>
      <c r="M26" s="270">
        <f>+IF('DATI BDG TESORERIA'!N12=0,'DATI BDG TESORERIA'!M12,'DATI BDG TESORERIA'!N12)</f>
        <v>0</v>
      </c>
      <c r="N26" s="277" t="str">
        <f>+IF('DATI BDG TESORERIA'!N12=0,"B","C")</f>
        <v>B</v>
      </c>
      <c r="O26" s="269">
        <f>+IF('DATI BDG TESORERIA'!P12=0,'DATI BDG TESORERIA'!O12,'DATI BDG TESORERIA'!P12)</f>
        <v>0</v>
      </c>
      <c r="P26" s="276" t="str">
        <f>+IF('DATI BDG TESORERIA'!P12=0,"B","C")</f>
        <v>B</v>
      </c>
      <c r="Q26" s="270">
        <f>+IF('DATI BDG TESORERIA'!R12=0,'DATI BDG TESORERIA'!Q12,'DATI BDG TESORERIA'!R12)</f>
        <v>0</v>
      </c>
      <c r="R26" s="277" t="str">
        <f>+IF('DATI BDG TESORERIA'!R12=0,"B","C")</f>
        <v>B</v>
      </c>
      <c r="S26" s="269">
        <f>+IF('DATI BDG TESORERIA'!T12=0,'DATI BDG TESORERIA'!S12,'DATI BDG TESORERIA'!T12)</f>
        <v>0</v>
      </c>
      <c r="T26" s="276" t="str">
        <f>+IF('DATI BDG TESORERIA'!T12=0,"B","C")</f>
        <v>B</v>
      </c>
      <c r="U26" s="270">
        <f>+IF('DATI BDG TESORERIA'!V12=0,'DATI BDG TESORERIA'!U12,'DATI BDG TESORERIA'!V12)</f>
        <v>0</v>
      </c>
      <c r="V26" s="277" t="str">
        <f>+IF('DATI BDG TESORERIA'!V12=0,"B","C")</f>
        <v>B</v>
      </c>
      <c r="W26" s="269">
        <f>+IF('DATI BDG TESORERIA'!X12=0,'DATI BDG TESORERIA'!W12,'DATI BDG TESORERIA'!X12)</f>
        <v>0</v>
      </c>
      <c r="X26" s="276" t="str">
        <f>+IF('DATI BDG TESORERIA'!X12=0,"B","C")</f>
        <v>B</v>
      </c>
      <c r="Y26" s="270">
        <f>+IF('DATI BDG TESORERIA'!Z12=0,'DATI BDG TESORERIA'!Y12,'DATI BDG TESORERIA'!Z12)</f>
        <v>0</v>
      </c>
      <c r="Z26" s="277" t="str">
        <f>+IF('DATI BDG TESORERIA'!Z12=0,"B","C")</f>
        <v>B</v>
      </c>
      <c r="AA26" s="266">
        <f>SUM(C26:Y26)</f>
        <v>0</v>
      </c>
    </row>
    <row r="27" spans="1:27" s="271" customFormat="1" x14ac:dyDescent="0.25">
      <c r="B27" s="150" t="str">
        <f t="shared" si="1"/>
        <v>Reparto BAR</v>
      </c>
      <c r="C27" s="269">
        <f>+IF('DATI BDG TESORERIA'!D13=0,'DATI BDG TESORERIA'!C13,'DATI BDG TESORERIA'!D13)</f>
        <v>0</v>
      </c>
      <c r="D27" s="276" t="str">
        <f>+IF('DATI BDG TESORERIA'!D13=0,"B","C")</f>
        <v>B</v>
      </c>
      <c r="E27" s="270">
        <f>+IF('DATI BDG TESORERIA'!F13=0,'DATI BDG TESORERIA'!E13,'DATI BDG TESORERIA'!F13)</f>
        <v>0</v>
      </c>
      <c r="F27" s="277" t="str">
        <f>+IF('DATI BDG TESORERIA'!F13=0,"B","C")</f>
        <v>B</v>
      </c>
      <c r="G27" s="269">
        <f>+IF('DATI BDG TESORERIA'!H13=0,'DATI BDG TESORERIA'!G13,'DATI BDG TESORERIA'!H13)</f>
        <v>0</v>
      </c>
      <c r="H27" s="276" t="str">
        <f>+IF('DATI BDG TESORERIA'!H13=0,"B","C")</f>
        <v>B</v>
      </c>
      <c r="I27" s="270">
        <f>+IF('DATI BDG TESORERIA'!J13=0,'DATI BDG TESORERIA'!I13,'DATI BDG TESORERIA'!J13)</f>
        <v>0</v>
      </c>
      <c r="J27" s="277" t="str">
        <f>+IF('DATI BDG TESORERIA'!J13=0,"B","C")</f>
        <v>B</v>
      </c>
      <c r="K27" s="269">
        <f>+IF('DATI BDG TESORERIA'!L13=0,'DATI BDG TESORERIA'!K13,'DATI BDG TESORERIA'!L13)</f>
        <v>0</v>
      </c>
      <c r="L27" s="276" t="str">
        <f>+IF('DATI BDG TESORERIA'!L13=0,"B","C")</f>
        <v>B</v>
      </c>
      <c r="M27" s="270">
        <f>+IF('DATI BDG TESORERIA'!N13=0,'DATI BDG TESORERIA'!M13,'DATI BDG TESORERIA'!N13)</f>
        <v>0</v>
      </c>
      <c r="N27" s="277" t="str">
        <f>+IF('DATI BDG TESORERIA'!N13=0,"B","C")</f>
        <v>B</v>
      </c>
      <c r="O27" s="269">
        <f>+IF('DATI BDG TESORERIA'!P13=0,'DATI BDG TESORERIA'!O13,'DATI BDG TESORERIA'!P13)</f>
        <v>0</v>
      </c>
      <c r="P27" s="276" t="str">
        <f>+IF('DATI BDG TESORERIA'!P13=0,"B","C")</f>
        <v>B</v>
      </c>
      <c r="Q27" s="270">
        <f>+IF('DATI BDG TESORERIA'!R13=0,'DATI BDG TESORERIA'!Q13,'DATI BDG TESORERIA'!R13)</f>
        <v>0</v>
      </c>
      <c r="R27" s="277" t="str">
        <f>+IF('DATI BDG TESORERIA'!R13=0,"B","C")</f>
        <v>B</v>
      </c>
      <c r="S27" s="269">
        <f>+IF('DATI BDG TESORERIA'!T13=0,'DATI BDG TESORERIA'!S13,'DATI BDG TESORERIA'!T13)</f>
        <v>0</v>
      </c>
      <c r="T27" s="276" t="str">
        <f>+IF('DATI BDG TESORERIA'!T13=0,"B","C")</f>
        <v>B</v>
      </c>
      <c r="U27" s="270">
        <f>+IF('DATI BDG TESORERIA'!V13=0,'DATI BDG TESORERIA'!U13,'DATI BDG TESORERIA'!V13)</f>
        <v>0</v>
      </c>
      <c r="V27" s="277" t="str">
        <f>+IF('DATI BDG TESORERIA'!V13=0,"B","C")</f>
        <v>B</v>
      </c>
      <c r="W27" s="269">
        <f>+IF('DATI BDG TESORERIA'!X13=0,'DATI BDG TESORERIA'!W13,'DATI BDG TESORERIA'!X13)</f>
        <v>0</v>
      </c>
      <c r="X27" s="276" t="str">
        <f>+IF('DATI BDG TESORERIA'!X13=0,"B","C")</f>
        <v>B</v>
      </c>
      <c r="Y27" s="270">
        <f>+IF('DATI BDG TESORERIA'!Z13=0,'DATI BDG TESORERIA'!Y13,'DATI BDG TESORERIA'!Z13)</f>
        <v>0</v>
      </c>
      <c r="Z27" s="277" t="str">
        <f>+IF('DATI BDG TESORERIA'!Z13=0,"B","C")</f>
        <v>B</v>
      </c>
      <c r="AA27" s="266">
        <f>SUM(C27:Y27)</f>
        <v>0</v>
      </c>
    </row>
    <row r="28" spans="1:27" s="268" customFormat="1" x14ac:dyDescent="0.25">
      <c r="B28" s="150" t="str">
        <f t="shared" si="1"/>
        <v>Reparto WELLNESS</v>
      </c>
      <c r="C28" s="269">
        <f>+IF('DATI BDG TESORERIA'!D14=0,'DATI BDG TESORERIA'!C14,'DATI BDG TESORERIA'!D14)</f>
        <v>0</v>
      </c>
      <c r="D28" s="276" t="str">
        <f>+IF('DATI BDG TESORERIA'!D14=0,"B","C")</f>
        <v>B</v>
      </c>
      <c r="E28" s="270">
        <f>+IF('DATI BDG TESORERIA'!F14=0,'DATI BDG TESORERIA'!E14,'DATI BDG TESORERIA'!F14)</f>
        <v>0</v>
      </c>
      <c r="F28" s="277" t="str">
        <f>+IF('DATI BDG TESORERIA'!F14=0,"B","C")</f>
        <v>B</v>
      </c>
      <c r="G28" s="269">
        <f>+IF('DATI BDG TESORERIA'!H14=0,'DATI BDG TESORERIA'!G14,'DATI BDG TESORERIA'!H14)</f>
        <v>0</v>
      </c>
      <c r="H28" s="276" t="str">
        <f>+IF('DATI BDG TESORERIA'!H14=0,"B","C")</f>
        <v>B</v>
      </c>
      <c r="I28" s="270">
        <f>+IF('DATI BDG TESORERIA'!J14=0,'DATI BDG TESORERIA'!I14,'DATI BDG TESORERIA'!J14)</f>
        <v>0</v>
      </c>
      <c r="J28" s="277" t="str">
        <f>+IF('DATI BDG TESORERIA'!J14=0,"B","C")</f>
        <v>B</v>
      </c>
      <c r="K28" s="269">
        <f>+IF('DATI BDG TESORERIA'!L14=0,'DATI BDG TESORERIA'!K14,'DATI BDG TESORERIA'!L14)</f>
        <v>0</v>
      </c>
      <c r="L28" s="276" t="str">
        <f>+IF('DATI BDG TESORERIA'!L14=0,"B","C")</f>
        <v>B</v>
      </c>
      <c r="M28" s="270">
        <f>+IF('DATI BDG TESORERIA'!N14=0,'DATI BDG TESORERIA'!M14,'DATI BDG TESORERIA'!N14)</f>
        <v>0</v>
      </c>
      <c r="N28" s="277" t="str">
        <f>+IF('DATI BDG TESORERIA'!N14=0,"B","C")</f>
        <v>B</v>
      </c>
      <c r="O28" s="269">
        <f>+IF('DATI BDG TESORERIA'!P14=0,'DATI BDG TESORERIA'!O14,'DATI BDG TESORERIA'!P14)</f>
        <v>0</v>
      </c>
      <c r="P28" s="276" t="str">
        <f>+IF('DATI BDG TESORERIA'!P14=0,"B","C")</f>
        <v>B</v>
      </c>
      <c r="Q28" s="270">
        <f>+IF('DATI BDG TESORERIA'!R14=0,'DATI BDG TESORERIA'!Q14,'DATI BDG TESORERIA'!R14)</f>
        <v>0</v>
      </c>
      <c r="R28" s="277" t="str">
        <f>+IF('DATI BDG TESORERIA'!R14=0,"B","C")</f>
        <v>B</v>
      </c>
      <c r="S28" s="269">
        <f>+IF('DATI BDG TESORERIA'!T14=0,'DATI BDG TESORERIA'!S14,'DATI BDG TESORERIA'!T14)</f>
        <v>0</v>
      </c>
      <c r="T28" s="276" t="str">
        <f>+IF('DATI BDG TESORERIA'!T14=0,"B","C")</f>
        <v>B</v>
      </c>
      <c r="U28" s="270">
        <f>+IF('DATI BDG TESORERIA'!V14=0,'DATI BDG TESORERIA'!U14,'DATI BDG TESORERIA'!V14)</f>
        <v>0</v>
      </c>
      <c r="V28" s="277" t="str">
        <f>+IF('DATI BDG TESORERIA'!V14=0,"B","C")</f>
        <v>B</v>
      </c>
      <c r="W28" s="269">
        <f>+IF('DATI BDG TESORERIA'!X14=0,'DATI BDG TESORERIA'!W14,'DATI BDG TESORERIA'!X14)</f>
        <v>0</v>
      </c>
      <c r="X28" s="276" t="str">
        <f>+IF('DATI BDG TESORERIA'!X14=0,"B","C")</f>
        <v>B</v>
      </c>
      <c r="Y28" s="270">
        <f>+IF('DATI BDG TESORERIA'!Z14=0,'DATI BDG TESORERIA'!Y14,'DATI BDG TESORERIA'!Z14)</f>
        <v>0</v>
      </c>
      <c r="Z28" s="277" t="str">
        <f>+IF('DATI BDG TESORERIA'!Z14=0,"B","C")</f>
        <v>B</v>
      </c>
      <c r="AA28" s="266">
        <f>SUM(C28:Y28)</f>
        <v>0</v>
      </c>
    </row>
    <row r="29" spans="1:27" s="271" customFormat="1" x14ac:dyDescent="0.25">
      <c r="B29" s="150" t="str">
        <f t="shared" si="1"/>
        <v>Reparto minor</v>
      </c>
      <c r="C29" s="269">
        <f>+IF('DATI BDG TESORERIA'!D15=0,'DATI BDG TESORERIA'!C15,'DATI BDG TESORERIA'!D15)</f>
        <v>0</v>
      </c>
      <c r="D29" s="276" t="str">
        <f>+IF('DATI BDG TESORERIA'!D15=0,"B","C")</f>
        <v>B</v>
      </c>
      <c r="E29" s="270">
        <f>+IF('DATI BDG TESORERIA'!F15=0,'DATI BDG TESORERIA'!E15,'DATI BDG TESORERIA'!F15)</f>
        <v>0</v>
      </c>
      <c r="F29" s="277" t="str">
        <f>+IF('DATI BDG TESORERIA'!F15=0,"B","C")</f>
        <v>B</v>
      </c>
      <c r="G29" s="269">
        <f>+IF('DATI BDG TESORERIA'!H15=0,'DATI BDG TESORERIA'!G15,'DATI BDG TESORERIA'!H15)</f>
        <v>0</v>
      </c>
      <c r="H29" s="276" t="str">
        <f>+IF('DATI BDG TESORERIA'!H15=0,"B","C")</f>
        <v>B</v>
      </c>
      <c r="I29" s="270">
        <f>+IF('DATI BDG TESORERIA'!J15=0,'DATI BDG TESORERIA'!I15,'DATI BDG TESORERIA'!J15)</f>
        <v>0</v>
      </c>
      <c r="J29" s="277" t="str">
        <f>+IF('DATI BDG TESORERIA'!J15=0,"B","C")</f>
        <v>B</v>
      </c>
      <c r="K29" s="269">
        <f>+IF('DATI BDG TESORERIA'!L15=0,'DATI BDG TESORERIA'!K15,'DATI BDG TESORERIA'!L15)</f>
        <v>0</v>
      </c>
      <c r="L29" s="276" t="str">
        <f>+IF('DATI BDG TESORERIA'!L15=0,"B","C")</f>
        <v>B</v>
      </c>
      <c r="M29" s="270">
        <f>+IF('DATI BDG TESORERIA'!N15=0,'DATI BDG TESORERIA'!M15,'DATI BDG TESORERIA'!N15)</f>
        <v>0</v>
      </c>
      <c r="N29" s="277" t="str">
        <f>+IF('DATI BDG TESORERIA'!N15=0,"B","C")</f>
        <v>B</v>
      </c>
      <c r="O29" s="269">
        <f>+IF('DATI BDG TESORERIA'!P15=0,'DATI BDG TESORERIA'!O15,'DATI BDG TESORERIA'!P15)</f>
        <v>0</v>
      </c>
      <c r="P29" s="276" t="str">
        <f>+IF('DATI BDG TESORERIA'!P15=0,"B","C")</f>
        <v>B</v>
      </c>
      <c r="Q29" s="270">
        <f>+IF('DATI BDG TESORERIA'!R15=0,'DATI BDG TESORERIA'!Q15,'DATI BDG TESORERIA'!R15)</f>
        <v>0</v>
      </c>
      <c r="R29" s="277" t="str">
        <f>+IF('DATI BDG TESORERIA'!R15=0,"B","C")</f>
        <v>B</v>
      </c>
      <c r="S29" s="269">
        <f>+IF('DATI BDG TESORERIA'!T15=0,'DATI BDG TESORERIA'!S15,'DATI BDG TESORERIA'!T15)</f>
        <v>0</v>
      </c>
      <c r="T29" s="276" t="str">
        <f>+IF('DATI BDG TESORERIA'!T15=0,"B","C")</f>
        <v>B</v>
      </c>
      <c r="U29" s="270">
        <f>+IF('DATI BDG TESORERIA'!V15=0,'DATI BDG TESORERIA'!U15,'DATI BDG TESORERIA'!V15)</f>
        <v>0</v>
      </c>
      <c r="V29" s="277" t="str">
        <f>+IF('DATI BDG TESORERIA'!V15=0,"B","C")</f>
        <v>B</v>
      </c>
      <c r="W29" s="269">
        <f>+IF('DATI BDG TESORERIA'!X15=0,'DATI BDG TESORERIA'!W15,'DATI BDG TESORERIA'!X15)</f>
        <v>0</v>
      </c>
      <c r="X29" s="276" t="str">
        <f>+IF('DATI BDG TESORERIA'!X15=0,"B","C")</f>
        <v>B</v>
      </c>
      <c r="Y29" s="270">
        <f>+IF('DATI BDG TESORERIA'!Z15=0,'DATI BDG TESORERIA'!Y15,'DATI BDG TESORERIA'!Z15)</f>
        <v>0</v>
      </c>
      <c r="Z29" s="277" t="str">
        <f>+IF('DATI BDG TESORERIA'!Z15=0,"B","C")</f>
        <v>B</v>
      </c>
      <c r="AA29" s="266">
        <f>SUM(C29:Y29)</f>
        <v>0</v>
      </c>
    </row>
    <row r="30" spans="1:27" s="268" customFormat="1" x14ac:dyDescent="0.25">
      <c r="B30" s="278" t="s">
        <v>238</v>
      </c>
      <c r="C30" s="279"/>
      <c r="D30" s="280"/>
      <c r="E30" s="279"/>
      <c r="F30" s="280"/>
      <c r="G30" s="279"/>
      <c r="H30" s="280"/>
      <c r="I30" s="279"/>
      <c r="J30" s="280"/>
      <c r="K30" s="279"/>
      <c r="L30" s="280"/>
      <c r="M30" s="279"/>
      <c r="N30" s="280"/>
      <c r="O30" s="279"/>
      <c r="P30" s="280"/>
      <c r="Q30" s="279"/>
      <c r="R30" s="280"/>
      <c r="S30" s="279"/>
      <c r="T30" s="280"/>
      <c r="U30" s="279"/>
      <c r="V30" s="280"/>
      <c r="W30" s="279"/>
      <c r="X30" s="280"/>
      <c r="Y30" s="279"/>
      <c r="Z30" s="280"/>
      <c r="AA30" s="281"/>
    </row>
    <row r="31" spans="1:27" s="268" customFormat="1" x14ac:dyDescent="0.25">
      <c r="B31" s="150" t="s">
        <v>50</v>
      </c>
      <c r="C31" s="269">
        <f>+IF('DATI BDG TESORERIA'!D17=0,'DATI BDG TESORERIA'!C17,'DATI BDG TESORERIA'!D17)</f>
        <v>0</v>
      </c>
      <c r="D31" s="276" t="str">
        <f>+IF('DATI BDG TESORERIA'!D17=0,"B","C")</f>
        <v>B</v>
      </c>
      <c r="E31" s="270">
        <f>+IF('DATI BDG TESORERIA'!F17=0,'DATI BDG TESORERIA'!E17,'DATI BDG TESORERIA'!F17)</f>
        <v>0</v>
      </c>
      <c r="F31" s="277" t="str">
        <f>+IF('DATI BDG TESORERIA'!F17=0,"B","C")</f>
        <v>B</v>
      </c>
      <c r="G31" s="269">
        <f>+IF('DATI BDG TESORERIA'!H17=0,'DATI BDG TESORERIA'!G17,'DATI BDG TESORERIA'!H17)</f>
        <v>0</v>
      </c>
      <c r="H31" s="276" t="str">
        <f>+IF('DATI BDG TESORERIA'!H17=0,"B","C")</f>
        <v>B</v>
      </c>
      <c r="I31" s="270">
        <f>+IF('DATI BDG TESORERIA'!J17=0,'DATI BDG TESORERIA'!I17,'DATI BDG TESORERIA'!J17)</f>
        <v>0</v>
      </c>
      <c r="J31" s="277" t="str">
        <f>+IF('DATI BDG TESORERIA'!J17=0,"B","C")</f>
        <v>B</v>
      </c>
      <c r="K31" s="269">
        <f>+IF('DATI BDG TESORERIA'!L17=0,'DATI BDG TESORERIA'!K17,'DATI BDG TESORERIA'!L17)</f>
        <v>0</v>
      </c>
      <c r="L31" s="276" t="str">
        <f>+IF('DATI BDG TESORERIA'!L17=0,"B","C")</f>
        <v>B</v>
      </c>
      <c r="M31" s="270">
        <f>+IF('DATI BDG TESORERIA'!N17=0,'DATI BDG TESORERIA'!M17,'DATI BDG TESORERIA'!N17)</f>
        <v>0</v>
      </c>
      <c r="N31" s="277" t="str">
        <f>+IF('DATI BDG TESORERIA'!N17=0,"B","C")</f>
        <v>B</v>
      </c>
      <c r="O31" s="269">
        <f>+IF('DATI BDG TESORERIA'!P17=0,'DATI BDG TESORERIA'!O17,'DATI BDG TESORERIA'!P17)</f>
        <v>0</v>
      </c>
      <c r="P31" s="276" t="str">
        <f>+IF('DATI BDG TESORERIA'!P17=0,"B","C")</f>
        <v>B</v>
      </c>
      <c r="Q31" s="270">
        <f>+IF('DATI BDG TESORERIA'!R17=0,'DATI BDG TESORERIA'!Q17,'DATI BDG TESORERIA'!R17)</f>
        <v>0</v>
      </c>
      <c r="R31" s="277" t="str">
        <f>+IF('DATI BDG TESORERIA'!R17=0,"B","C")</f>
        <v>B</v>
      </c>
      <c r="S31" s="269">
        <f>+IF('DATI BDG TESORERIA'!T17=0,'DATI BDG TESORERIA'!S17,'DATI BDG TESORERIA'!T17)</f>
        <v>0</v>
      </c>
      <c r="T31" s="276" t="str">
        <f>+IF('DATI BDG TESORERIA'!T17=0,"B","C")</f>
        <v>B</v>
      </c>
      <c r="U31" s="270">
        <f>+IF('DATI BDG TESORERIA'!V17=0,'DATI BDG TESORERIA'!U17,'DATI BDG TESORERIA'!V17)</f>
        <v>0</v>
      </c>
      <c r="V31" s="277" t="str">
        <f>+IF('DATI BDG TESORERIA'!V17=0,"B","C")</f>
        <v>B</v>
      </c>
      <c r="W31" s="269">
        <f>+IF('DATI BDG TESORERIA'!X17=0,'DATI BDG TESORERIA'!W17,'DATI BDG TESORERIA'!X17)</f>
        <v>0</v>
      </c>
      <c r="X31" s="276" t="str">
        <f>+IF('DATI BDG TESORERIA'!X17=0,"B","C")</f>
        <v>B</v>
      </c>
      <c r="Y31" s="270">
        <f>+IF('DATI BDG TESORERIA'!Z17=0,'DATI BDG TESORERIA'!Y17,'DATI BDG TESORERIA'!Z17)</f>
        <v>0</v>
      </c>
      <c r="Z31" s="277" t="str">
        <f>+IF('DATI BDG TESORERIA'!Z17=0,"B","C")</f>
        <v>B</v>
      </c>
      <c r="AA31" s="266">
        <f>SUM(C31:Y31)</f>
        <v>0</v>
      </c>
    </row>
    <row r="32" spans="1:27" s="268" customFormat="1" x14ac:dyDescent="0.25">
      <c r="B32" s="150" t="s">
        <v>51</v>
      </c>
      <c r="C32" s="269">
        <f>+IF('DATI BDG TESORERIA'!D18=0,'DATI BDG TESORERIA'!C18,'DATI BDG TESORERIA'!D18)</f>
        <v>0</v>
      </c>
      <c r="D32" s="276" t="str">
        <f>+IF('DATI BDG TESORERIA'!D18=0,"B","C")</f>
        <v>B</v>
      </c>
      <c r="E32" s="270">
        <f>+IF('DATI BDG TESORERIA'!F18=0,'DATI BDG TESORERIA'!E18,'DATI BDG TESORERIA'!F18)</f>
        <v>0</v>
      </c>
      <c r="F32" s="277" t="str">
        <f>+IF('DATI BDG TESORERIA'!F18=0,"B","C")</f>
        <v>B</v>
      </c>
      <c r="G32" s="269">
        <f>+IF('DATI BDG TESORERIA'!H18=0,'DATI BDG TESORERIA'!G18,'DATI BDG TESORERIA'!H18)</f>
        <v>0</v>
      </c>
      <c r="H32" s="276" t="str">
        <f>+IF('DATI BDG TESORERIA'!H18=0,"B","C")</f>
        <v>B</v>
      </c>
      <c r="I32" s="270">
        <f>+IF('DATI BDG TESORERIA'!J18=0,'DATI BDG TESORERIA'!I18,'DATI BDG TESORERIA'!J18)</f>
        <v>0</v>
      </c>
      <c r="J32" s="277" t="str">
        <f>+IF('DATI BDG TESORERIA'!J18=0,"B","C")</f>
        <v>B</v>
      </c>
      <c r="K32" s="269">
        <f>+IF('DATI BDG TESORERIA'!L18=0,'DATI BDG TESORERIA'!K18,'DATI BDG TESORERIA'!L18)</f>
        <v>0</v>
      </c>
      <c r="L32" s="276" t="str">
        <f>+IF('DATI BDG TESORERIA'!L18=0,"B","C")</f>
        <v>B</v>
      </c>
      <c r="M32" s="270">
        <f>+IF('DATI BDG TESORERIA'!N18=0,'DATI BDG TESORERIA'!M18,'DATI BDG TESORERIA'!N18)</f>
        <v>0</v>
      </c>
      <c r="N32" s="277" t="str">
        <f>+IF('DATI BDG TESORERIA'!N18=0,"B","C")</f>
        <v>B</v>
      </c>
      <c r="O32" s="269">
        <f>+IF('DATI BDG TESORERIA'!P18=0,'DATI BDG TESORERIA'!O18,'DATI BDG TESORERIA'!P18)</f>
        <v>0</v>
      </c>
      <c r="P32" s="276" t="str">
        <f>+IF('DATI BDG TESORERIA'!P18=0,"B","C")</f>
        <v>B</v>
      </c>
      <c r="Q32" s="270">
        <f>+IF('DATI BDG TESORERIA'!R18=0,'DATI BDG TESORERIA'!Q18,'DATI BDG TESORERIA'!R18)</f>
        <v>0</v>
      </c>
      <c r="R32" s="277" t="str">
        <f>+IF('DATI BDG TESORERIA'!R18=0,"B","C")</f>
        <v>B</v>
      </c>
      <c r="S32" s="269">
        <f>+IF('DATI BDG TESORERIA'!T18=0,'DATI BDG TESORERIA'!S18,'DATI BDG TESORERIA'!T18)</f>
        <v>0</v>
      </c>
      <c r="T32" s="276" t="str">
        <f>+IF('DATI BDG TESORERIA'!T18=0,"B","C")</f>
        <v>B</v>
      </c>
      <c r="U32" s="270">
        <f>+IF('DATI BDG TESORERIA'!V18=0,'DATI BDG TESORERIA'!U18,'DATI BDG TESORERIA'!V18)</f>
        <v>0</v>
      </c>
      <c r="V32" s="277" t="str">
        <f>+IF('DATI BDG TESORERIA'!V18=0,"B","C")</f>
        <v>B</v>
      </c>
      <c r="W32" s="269">
        <f>+IF('DATI BDG TESORERIA'!X18=0,'DATI BDG TESORERIA'!W18,'DATI BDG TESORERIA'!X18)</f>
        <v>0</v>
      </c>
      <c r="X32" s="276" t="str">
        <f>+IF('DATI BDG TESORERIA'!X18=0,"B","C")</f>
        <v>B</v>
      </c>
      <c r="Y32" s="270">
        <f>+IF('DATI BDG TESORERIA'!Z18=0,'DATI BDG TESORERIA'!Y18,'DATI BDG TESORERIA'!Z18)</f>
        <v>0</v>
      </c>
      <c r="Z32" s="277" t="str">
        <f>+IF('DATI BDG TESORERIA'!Z18=0,"B","C")</f>
        <v>B</v>
      </c>
      <c r="AA32" s="266">
        <f>SUM(C32:Y32)</f>
        <v>0</v>
      </c>
    </row>
    <row r="33" spans="1:27" s="268" customFormat="1" x14ac:dyDescent="0.25">
      <c r="B33" s="150" t="s">
        <v>52</v>
      </c>
      <c r="C33" s="269">
        <f>+IF('DATI BDG TESORERIA'!D19=0,'DATI BDG TESORERIA'!C19,'DATI BDG TESORERIA'!D19)</f>
        <v>0</v>
      </c>
      <c r="D33" s="276" t="str">
        <f>+IF('DATI BDG TESORERIA'!D19=0,"B","C")</f>
        <v>B</v>
      </c>
      <c r="E33" s="270">
        <f>+IF('DATI BDG TESORERIA'!F19=0,'DATI BDG TESORERIA'!E19,'DATI BDG TESORERIA'!F19)</f>
        <v>0</v>
      </c>
      <c r="F33" s="277" t="str">
        <f>+IF('DATI BDG TESORERIA'!F19=0,"B","C")</f>
        <v>B</v>
      </c>
      <c r="G33" s="269">
        <f>+IF('DATI BDG TESORERIA'!H19=0,'DATI BDG TESORERIA'!G19,'DATI BDG TESORERIA'!H19)</f>
        <v>0</v>
      </c>
      <c r="H33" s="276" t="str">
        <f>+IF('DATI BDG TESORERIA'!H19=0,"B","C")</f>
        <v>B</v>
      </c>
      <c r="I33" s="270">
        <f>+IF('DATI BDG TESORERIA'!J19=0,'DATI BDG TESORERIA'!I19,'DATI BDG TESORERIA'!J19)</f>
        <v>0</v>
      </c>
      <c r="J33" s="277" t="str">
        <f>+IF('DATI BDG TESORERIA'!J19=0,"B","C")</f>
        <v>B</v>
      </c>
      <c r="K33" s="269">
        <f>+IF('DATI BDG TESORERIA'!L19=0,'DATI BDG TESORERIA'!K19,'DATI BDG TESORERIA'!L19)</f>
        <v>0</v>
      </c>
      <c r="L33" s="276" t="str">
        <f>+IF('DATI BDG TESORERIA'!L19=0,"B","C")</f>
        <v>B</v>
      </c>
      <c r="M33" s="270">
        <f>+IF('DATI BDG TESORERIA'!N19=0,'DATI BDG TESORERIA'!M19,'DATI BDG TESORERIA'!N19)</f>
        <v>0</v>
      </c>
      <c r="N33" s="277" t="str">
        <f>+IF('DATI BDG TESORERIA'!N19=0,"B","C")</f>
        <v>B</v>
      </c>
      <c r="O33" s="269">
        <f>+IF('DATI BDG TESORERIA'!P19=0,'DATI BDG TESORERIA'!O19,'DATI BDG TESORERIA'!P19)</f>
        <v>0</v>
      </c>
      <c r="P33" s="276" t="str">
        <f>+IF('DATI BDG TESORERIA'!P19=0,"B","C")</f>
        <v>B</v>
      </c>
      <c r="Q33" s="270">
        <f>+IF('DATI BDG TESORERIA'!R19=0,'DATI BDG TESORERIA'!Q19,'DATI BDG TESORERIA'!R19)</f>
        <v>0</v>
      </c>
      <c r="R33" s="277" t="str">
        <f>+IF('DATI BDG TESORERIA'!R19=0,"B","C")</f>
        <v>B</v>
      </c>
      <c r="S33" s="269">
        <f>+IF('DATI BDG TESORERIA'!T19=0,'DATI BDG TESORERIA'!S19,'DATI BDG TESORERIA'!T19)</f>
        <v>0</v>
      </c>
      <c r="T33" s="276" t="str">
        <f>+IF('DATI BDG TESORERIA'!T19=0,"B","C")</f>
        <v>B</v>
      </c>
      <c r="U33" s="270">
        <f>+IF('DATI BDG TESORERIA'!V19=0,'DATI BDG TESORERIA'!U19,'DATI BDG TESORERIA'!V19)</f>
        <v>0</v>
      </c>
      <c r="V33" s="277" t="str">
        <f>+IF('DATI BDG TESORERIA'!V19=0,"B","C")</f>
        <v>B</v>
      </c>
      <c r="W33" s="269">
        <f>+IF('DATI BDG TESORERIA'!X19=0,'DATI BDG TESORERIA'!W19,'DATI BDG TESORERIA'!X19)</f>
        <v>0</v>
      </c>
      <c r="X33" s="276" t="str">
        <f>+IF('DATI BDG TESORERIA'!X19=0,"B","C")</f>
        <v>B</v>
      </c>
      <c r="Y33" s="270">
        <f>+IF('DATI BDG TESORERIA'!Z19=0,'DATI BDG TESORERIA'!Y19,'DATI BDG TESORERIA'!Z19)</f>
        <v>0</v>
      </c>
      <c r="Z33" s="277" t="str">
        <f>+IF('DATI BDG TESORERIA'!Z19=0,"B","C")</f>
        <v>B</v>
      </c>
      <c r="AA33" s="266">
        <f>SUM(C33:Y33)</f>
        <v>0</v>
      </c>
    </row>
    <row r="34" spans="1:27" s="268" customFormat="1" x14ac:dyDescent="0.25">
      <c r="B34" s="150" t="s">
        <v>53</v>
      </c>
      <c r="C34" s="269">
        <f>+IF('DATI BDG TESORERIA'!D20=0,'DATI BDG TESORERIA'!C20,'DATI BDG TESORERIA'!D20)</f>
        <v>0</v>
      </c>
      <c r="D34" s="276" t="str">
        <f>+IF('DATI BDG TESORERIA'!D20=0,"B","C")</f>
        <v>B</v>
      </c>
      <c r="E34" s="270">
        <f>+IF('DATI BDG TESORERIA'!F20=0,'DATI BDG TESORERIA'!E20,'DATI BDG TESORERIA'!F20)</f>
        <v>0</v>
      </c>
      <c r="F34" s="277" t="str">
        <f>+IF('DATI BDG TESORERIA'!F20=0,"B","C")</f>
        <v>B</v>
      </c>
      <c r="G34" s="269">
        <f>+IF('DATI BDG TESORERIA'!H20=0,'DATI BDG TESORERIA'!G20,'DATI BDG TESORERIA'!H20)</f>
        <v>0</v>
      </c>
      <c r="H34" s="276" t="str">
        <f>+IF('DATI BDG TESORERIA'!H20=0,"B","C")</f>
        <v>B</v>
      </c>
      <c r="I34" s="270">
        <f>+IF('DATI BDG TESORERIA'!J20=0,'DATI BDG TESORERIA'!I20,'DATI BDG TESORERIA'!J20)</f>
        <v>0</v>
      </c>
      <c r="J34" s="277" t="str">
        <f>+IF('DATI BDG TESORERIA'!J20=0,"B","C")</f>
        <v>B</v>
      </c>
      <c r="K34" s="269">
        <f>+IF('DATI BDG TESORERIA'!L20=0,'DATI BDG TESORERIA'!K20,'DATI BDG TESORERIA'!L20)</f>
        <v>0</v>
      </c>
      <c r="L34" s="276" t="str">
        <f>+IF('DATI BDG TESORERIA'!L20=0,"B","C")</f>
        <v>B</v>
      </c>
      <c r="M34" s="270">
        <f>+IF('DATI BDG TESORERIA'!N20=0,'DATI BDG TESORERIA'!M20,'DATI BDG TESORERIA'!N20)</f>
        <v>0</v>
      </c>
      <c r="N34" s="277" t="str">
        <f>+IF('DATI BDG TESORERIA'!N20=0,"B","C")</f>
        <v>B</v>
      </c>
      <c r="O34" s="269">
        <f>+IF('DATI BDG TESORERIA'!P20=0,'DATI BDG TESORERIA'!O20,'DATI BDG TESORERIA'!P20)</f>
        <v>0</v>
      </c>
      <c r="P34" s="276" t="str">
        <f>+IF('DATI BDG TESORERIA'!P20=0,"B","C")</f>
        <v>B</v>
      </c>
      <c r="Q34" s="270">
        <f>+IF('DATI BDG TESORERIA'!R20=0,'DATI BDG TESORERIA'!Q20,'DATI BDG TESORERIA'!R20)</f>
        <v>0</v>
      </c>
      <c r="R34" s="277" t="str">
        <f>+IF('DATI BDG TESORERIA'!R20=0,"B","C")</f>
        <v>B</v>
      </c>
      <c r="S34" s="269">
        <f>+IF('DATI BDG TESORERIA'!T20=0,'DATI BDG TESORERIA'!S20,'DATI BDG TESORERIA'!T20)</f>
        <v>0</v>
      </c>
      <c r="T34" s="276" t="str">
        <f>+IF('DATI BDG TESORERIA'!T20=0,"B","C")</f>
        <v>B</v>
      </c>
      <c r="U34" s="270">
        <f>+IF('DATI BDG TESORERIA'!V20=0,'DATI BDG TESORERIA'!U20,'DATI BDG TESORERIA'!V20)</f>
        <v>0</v>
      </c>
      <c r="V34" s="277" t="str">
        <f>+IF('DATI BDG TESORERIA'!V20=0,"B","C")</f>
        <v>B</v>
      </c>
      <c r="W34" s="269">
        <f>+IF('DATI BDG TESORERIA'!X20=0,'DATI BDG TESORERIA'!W20,'DATI BDG TESORERIA'!X20)</f>
        <v>0</v>
      </c>
      <c r="X34" s="276" t="str">
        <f>+IF('DATI BDG TESORERIA'!X20=0,"B","C")</f>
        <v>B</v>
      </c>
      <c r="Y34" s="270">
        <f>+IF('DATI BDG TESORERIA'!Z20=0,'DATI BDG TESORERIA'!Y20,'DATI BDG TESORERIA'!Z20)</f>
        <v>0</v>
      </c>
      <c r="Z34" s="277" t="str">
        <f>+IF('DATI BDG TESORERIA'!Z20=0,"B","C")</f>
        <v>B</v>
      </c>
      <c r="AA34" s="266">
        <f>SUM(C34:Y34)</f>
        <v>0</v>
      </c>
    </row>
    <row r="35" spans="1:27" s="268" customFormat="1" x14ac:dyDescent="0.25">
      <c r="B35" s="150" t="s">
        <v>17</v>
      </c>
      <c r="C35" s="269">
        <f>+IF('DATI BDG TESORERIA'!D21=0,'DATI BDG TESORERIA'!C21,'DATI BDG TESORERIA'!D21)</f>
        <v>0</v>
      </c>
      <c r="D35" s="276" t="str">
        <f>+IF('DATI BDG TESORERIA'!D21=0,"B","C")</f>
        <v>B</v>
      </c>
      <c r="E35" s="270">
        <f>+IF('DATI BDG TESORERIA'!F21=0,'DATI BDG TESORERIA'!E21,'DATI BDG TESORERIA'!F21)</f>
        <v>0</v>
      </c>
      <c r="F35" s="277" t="str">
        <f>+IF('DATI BDG TESORERIA'!F21=0,"B","C")</f>
        <v>B</v>
      </c>
      <c r="G35" s="269">
        <f>+IF('DATI BDG TESORERIA'!H21=0,'DATI BDG TESORERIA'!G21,'DATI BDG TESORERIA'!H21)</f>
        <v>0</v>
      </c>
      <c r="H35" s="276" t="str">
        <f>+IF('DATI BDG TESORERIA'!H21=0,"B","C")</f>
        <v>B</v>
      </c>
      <c r="I35" s="270">
        <f>+IF('DATI BDG TESORERIA'!J21=0,'DATI BDG TESORERIA'!I21,'DATI BDG TESORERIA'!J21)</f>
        <v>0</v>
      </c>
      <c r="J35" s="277" t="str">
        <f>+IF('DATI BDG TESORERIA'!J21=0,"B","C")</f>
        <v>B</v>
      </c>
      <c r="K35" s="269">
        <f>+IF('DATI BDG TESORERIA'!L21=0,'DATI BDG TESORERIA'!K21,'DATI BDG TESORERIA'!L21)</f>
        <v>0</v>
      </c>
      <c r="L35" s="276" t="str">
        <f>+IF('DATI BDG TESORERIA'!L21=0,"B","C")</f>
        <v>B</v>
      </c>
      <c r="M35" s="270">
        <f>+IF('DATI BDG TESORERIA'!N21=0,'DATI BDG TESORERIA'!M21,'DATI BDG TESORERIA'!N21)</f>
        <v>0</v>
      </c>
      <c r="N35" s="277" t="str">
        <f>+IF('DATI BDG TESORERIA'!N21=0,"B","C")</f>
        <v>B</v>
      </c>
      <c r="O35" s="269">
        <f>+IF('DATI BDG TESORERIA'!P21=0,'DATI BDG TESORERIA'!O21,'DATI BDG TESORERIA'!P21)</f>
        <v>0</v>
      </c>
      <c r="P35" s="276" t="str">
        <f>+IF('DATI BDG TESORERIA'!P21=0,"B","C")</f>
        <v>B</v>
      </c>
      <c r="Q35" s="270">
        <f>+IF('DATI BDG TESORERIA'!R21=0,'DATI BDG TESORERIA'!Q21,'DATI BDG TESORERIA'!R21)</f>
        <v>0</v>
      </c>
      <c r="R35" s="277" t="str">
        <f>+IF('DATI BDG TESORERIA'!R21=0,"B","C")</f>
        <v>B</v>
      </c>
      <c r="S35" s="269">
        <f>+IF('DATI BDG TESORERIA'!T21=0,'DATI BDG TESORERIA'!S21,'DATI BDG TESORERIA'!T21)</f>
        <v>0</v>
      </c>
      <c r="T35" s="276" t="str">
        <f>+IF('DATI BDG TESORERIA'!T21=0,"B","C")</f>
        <v>B</v>
      </c>
      <c r="U35" s="270">
        <f>+IF('DATI BDG TESORERIA'!V21=0,'DATI BDG TESORERIA'!U21,'DATI BDG TESORERIA'!V21)</f>
        <v>0</v>
      </c>
      <c r="V35" s="277" t="str">
        <f>+IF('DATI BDG TESORERIA'!V21=0,"B","C")</f>
        <v>B</v>
      </c>
      <c r="W35" s="269">
        <f>+IF('DATI BDG TESORERIA'!X21=0,'DATI BDG TESORERIA'!W21,'DATI BDG TESORERIA'!X21)</f>
        <v>0</v>
      </c>
      <c r="X35" s="276" t="str">
        <f>+IF('DATI BDG TESORERIA'!X21=0,"B","C")</f>
        <v>B</v>
      </c>
      <c r="Y35" s="270">
        <f>+IF('DATI BDG TESORERIA'!Z21=0,'DATI BDG TESORERIA'!Y21,'DATI BDG TESORERIA'!Z21)</f>
        <v>0</v>
      </c>
      <c r="Z35" s="277" t="str">
        <f>+IF('DATI BDG TESORERIA'!Z21=0,"B","C")</f>
        <v>B</v>
      </c>
      <c r="AA35" s="266">
        <f>SUM(C35:Y35)</f>
        <v>0</v>
      </c>
    </row>
    <row r="36" spans="1:27" s="268" customFormat="1" x14ac:dyDescent="0.25">
      <c r="B36" s="282" t="s">
        <v>239</v>
      </c>
      <c r="C36" s="279"/>
      <c r="D36" s="280"/>
      <c r="E36" s="279"/>
      <c r="F36" s="280"/>
      <c r="G36" s="279"/>
      <c r="H36" s="280"/>
      <c r="I36" s="279"/>
      <c r="J36" s="280"/>
      <c r="K36" s="279"/>
      <c r="L36" s="280"/>
      <c r="M36" s="279"/>
      <c r="N36" s="280"/>
      <c r="O36" s="279"/>
      <c r="P36" s="280"/>
      <c r="Q36" s="279"/>
      <c r="R36" s="280"/>
      <c r="S36" s="279"/>
      <c r="T36" s="280"/>
      <c r="U36" s="279"/>
      <c r="V36" s="280"/>
      <c r="W36" s="279"/>
      <c r="X36" s="280"/>
      <c r="Y36" s="279"/>
      <c r="Z36" s="280"/>
      <c r="AA36" s="281"/>
    </row>
    <row r="37" spans="1:27" s="268" customFormat="1" x14ac:dyDescent="0.25">
      <c r="B37" s="150" t="s">
        <v>57</v>
      </c>
      <c r="C37" s="269">
        <f>+IF('DATI BDG TESORERIA'!D23=0,'DATI BDG TESORERIA'!C23,'DATI BDG TESORERIA'!D23)</f>
        <v>0</v>
      </c>
      <c r="D37" s="276" t="str">
        <f>+IF('DATI BDG TESORERIA'!D23=0,"B","C")</f>
        <v>B</v>
      </c>
      <c r="E37" s="270">
        <f>+IF('DATI BDG TESORERIA'!F23=0,'DATI BDG TESORERIA'!E23,'DATI BDG TESORERIA'!F23)</f>
        <v>0</v>
      </c>
      <c r="F37" s="277" t="str">
        <f>+IF('DATI BDG TESORERIA'!F23=0,"B","C")</f>
        <v>B</v>
      </c>
      <c r="G37" s="269">
        <f>+IF('DATI BDG TESORERIA'!H23=0,'DATI BDG TESORERIA'!G23,'DATI BDG TESORERIA'!H23)</f>
        <v>0</v>
      </c>
      <c r="H37" s="276" t="str">
        <f>+IF('DATI BDG TESORERIA'!H23=0,"B","C")</f>
        <v>B</v>
      </c>
      <c r="I37" s="270">
        <f>+IF('DATI BDG TESORERIA'!J23=0,'DATI BDG TESORERIA'!I23,'DATI BDG TESORERIA'!J23)</f>
        <v>0</v>
      </c>
      <c r="J37" s="277" t="str">
        <f>+IF('DATI BDG TESORERIA'!J23=0,"B","C")</f>
        <v>B</v>
      </c>
      <c r="K37" s="269">
        <f>+IF('DATI BDG TESORERIA'!L23=0,'DATI BDG TESORERIA'!K23,'DATI BDG TESORERIA'!L23)</f>
        <v>0</v>
      </c>
      <c r="L37" s="276" t="str">
        <f>+IF('DATI BDG TESORERIA'!L23=0,"B","C")</f>
        <v>B</v>
      </c>
      <c r="M37" s="270">
        <f>+IF('DATI BDG TESORERIA'!N23=0,'DATI BDG TESORERIA'!M23,'DATI BDG TESORERIA'!N23)</f>
        <v>0</v>
      </c>
      <c r="N37" s="277" t="str">
        <f>+IF('DATI BDG TESORERIA'!N23=0,"B","C")</f>
        <v>B</v>
      </c>
      <c r="O37" s="269">
        <f>+IF('DATI BDG TESORERIA'!P23=0,'DATI BDG TESORERIA'!O23,'DATI BDG TESORERIA'!P23)</f>
        <v>0</v>
      </c>
      <c r="P37" s="276" t="str">
        <f>+IF('DATI BDG TESORERIA'!P23=0,"B","C")</f>
        <v>B</v>
      </c>
      <c r="Q37" s="270">
        <f>+IF('DATI BDG TESORERIA'!R23=0,'DATI BDG TESORERIA'!Q23,'DATI BDG TESORERIA'!R23)</f>
        <v>0</v>
      </c>
      <c r="R37" s="277" t="str">
        <f>+IF('DATI BDG TESORERIA'!R23=0,"B","C")</f>
        <v>B</v>
      </c>
      <c r="S37" s="269">
        <f>+IF('DATI BDG TESORERIA'!T23=0,'DATI BDG TESORERIA'!S23,'DATI BDG TESORERIA'!T23)</f>
        <v>0</v>
      </c>
      <c r="T37" s="276" t="str">
        <f>+IF('DATI BDG TESORERIA'!T23=0,"B","C")</f>
        <v>B</v>
      </c>
      <c r="U37" s="270">
        <f>+IF('DATI BDG TESORERIA'!V23=0,'DATI BDG TESORERIA'!U23,'DATI BDG TESORERIA'!V23)</f>
        <v>0</v>
      </c>
      <c r="V37" s="277" t="str">
        <f>+IF('DATI BDG TESORERIA'!V23=0,"B","C")</f>
        <v>B</v>
      </c>
      <c r="W37" s="269">
        <f>+IF('DATI BDG TESORERIA'!X23=0,'DATI BDG TESORERIA'!W23,'DATI BDG TESORERIA'!X23)</f>
        <v>0</v>
      </c>
      <c r="X37" s="276" t="str">
        <f>+IF('DATI BDG TESORERIA'!X23=0,"B","C")</f>
        <v>B</v>
      </c>
      <c r="Y37" s="270">
        <f>+IF('DATI BDG TESORERIA'!Z23=0,'DATI BDG TESORERIA'!Y23,'DATI BDG TESORERIA'!Z23)</f>
        <v>0</v>
      </c>
      <c r="Z37" s="277" t="str">
        <f>+IF('DATI BDG TESORERIA'!Z23=0,"B","C")</f>
        <v>B</v>
      </c>
      <c r="AA37" s="266">
        <f t="shared" ref="AA37:AA51" si="2">SUM(C37:Y37)</f>
        <v>0</v>
      </c>
    </row>
    <row r="38" spans="1:27" s="268" customFormat="1" x14ac:dyDescent="0.25">
      <c r="B38" s="150" t="s">
        <v>58</v>
      </c>
      <c r="C38" s="269">
        <f>+IF('DATI BDG TESORERIA'!D24=0,'DATI BDG TESORERIA'!C24,'DATI BDG TESORERIA'!D24)</f>
        <v>0</v>
      </c>
      <c r="D38" s="276" t="str">
        <f>+IF('DATI BDG TESORERIA'!D24=0,"B","C")</f>
        <v>B</v>
      </c>
      <c r="E38" s="270">
        <f>+IF('DATI BDG TESORERIA'!F24=0,'DATI BDG TESORERIA'!E24,'DATI BDG TESORERIA'!F24)</f>
        <v>0</v>
      </c>
      <c r="F38" s="277" t="str">
        <f>+IF('DATI BDG TESORERIA'!F24=0,"B","C")</f>
        <v>B</v>
      </c>
      <c r="G38" s="269">
        <f>+IF('DATI BDG TESORERIA'!H24=0,'DATI BDG TESORERIA'!G24,'DATI BDG TESORERIA'!H24)</f>
        <v>0</v>
      </c>
      <c r="H38" s="276" t="str">
        <f>+IF('DATI BDG TESORERIA'!H24=0,"B","C")</f>
        <v>B</v>
      </c>
      <c r="I38" s="270">
        <f>+IF('DATI BDG TESORERIA'!J24=0,'DATI BDG TESORERIA'!I24,'DATI BDG TESORERIA'!J24)</f>
        <v>0</v>
      </c>
      <c r="J38" s="277" t="str">
        <f>+IF('DATI BDG TESORERIA'!J24=0,"B","C")</f>
        <v>B</v>
      </c>
      <c r="K38" s="269">
        <f>+IF('DATI BDG TESORERIA'!L24=0,'DATI BDG TESORERIA'!K24,'DATI BDG TESORERIA'!L24)</f>
        <v>0</v>
      </c>
      <c r="L38" s="276" t="str">
        <f>+IF('DATI BDG TESORERIA'!L24=0,"B","C")</f>
        <v>B</v>
      </c>
      <c r="M38" s="270">
        <f>+IF('DATI BDG TESORERIA'!N24=0,'DATI BDG TESORERIA'!M24,'DATI BDG TESORERIA'!N24)</f>
        <v>0</v>
      </c>
      <c r="N38" s="277" t="str">
        <f>+IF('DATI BDG TESORERIA'!N24=0,"B","C")</f>
        <v>B</v>
      </c>
      <c r="O38" s="269">
        <f>+IF('DATI BDG TESORERIA'!P24=0,'DATI BDG TESORERIA'!O24,'DATI BDG TESORERIA'!P24)</f>
        <v>0</v>
      </c>
      <c r="P38" s="276" t="str">
        <f>+IF('DATI BDG TESORERIA'!P24=0,"B","C")</f>
        <v>B</v>
      </c>
      <c r="Q38" s="270">
        <f>+IF('DATI BDG TESORERIA'!R24=0,'DATI BDG TESORERIA'!Q24,'DATI BDG TESORERIA'!R24)</f>
        <v>0</v>
      </c>
      <c r="R38" s="277" t="str">
        <f>+IF('DATI BDG TESORERIA'!R24=0,"B","C")</f>
        <v>B</v>
      </c>
      <c r="S38" s="269">
        <f>+IF('DATI BDG TESORERIA'!T24=0,'DATI BDG TESORERIA'!S24,'DATI BDG TESORERIA'!T24)</f>
        <v>0</v>
      </c>
      <c r="T38" s="276" t="str">
        <f>+IF('DATI BDG TESORERIA'!T24=0,"B","C")</f>
        <v>B</v>
      </c>
      <c r="U38" s="270">
        <f>+IF('DATI BDG TESORERIA'!V24=0,'DATI BDG TESORERIA'!U24,'DATI BDG TESORERIA'!V24)</f>
        <v>0</v>
      </c>
      <c r="V38" s="277" t="str">
        <f>+IF('DATI BDG TESORERIA'!V24=0,"B","C")</f>
        <v>B</v>
      </c>
      <c r="W38" s="269">
        <f>+IF('DATI BDG TESORERIA'!X24=0,'DATI BDG TESORERIA'!W24,'DATI BDG TESORERIA'!X24)</f>
        <v>0</v>
      </c>
      <c r="X38" s="276" t="str">
        <f>+IF('DATI BDG TESORERIA'!X24=0,"B","C")</f>
        <v>B</v>
      </c>
      <c r="Y38" s="270">
        <f>+IF('DATI BDG TESORERIA'!Z24=0,'DATI BDG TESORERIA'!Y24,'DATI BDG TESORERIA'!Z24)</f>
        <v>0</v>
      </c>
      <c r="Z38" s="277" t="str">
        <f>+IF('DATI BDG TESORERIA'!Z24=0,"B","C")</f>
        <v>B</v>
      </c>
      <c r="AA38" s="266">
        <f t="shared" si="2"/>
        <v>0</v>
      </c>
    </row>
    <row r="39" spans="1:27" s="268" customFormat="1" x14ac:dyDescent="0.25">
      <c r="B39" s="150" t="s">
        <v>59</v>
      </c>
      <c r="C39" s="269">
        <f>+IF('DATI BDG TESORERIA'!D25=0,'DATI BDG TESORERIA'!C25,'DATI BDG TESORERIA'!D25)</f>
        <v>0</v>
      </c>
      <c r="D39" s="276" t="str">
        <f>+IF('DATI BDG TESORERIA'!D25=0,"B","C")</f>
        <v>B</v>
      </c>
      <c r="E39" s="270">
        <f>+IF('DATI BDG TESORERIA'!F25=0,'DATI BDG TESORERIA'!E25,'DATI BDG TESORERIA'!F25)</f>
        <v>0</v>
      </c>
      <c r="F39" s="277" t="str">
        <f>+IF('DATI BDG TESORERIA'!F25=0,"B","C")</f>
        <v>B</v>
      </c>
      <c r="G39" s="269">
        <f>+IF('DATI BDG TESORERIA'!H25=0,'DATI BDG TESORERIA'!G25,'DATI BDG TESORERIA'!H25)</f>
        <v>0</v>
      </c>
      <c r="H39" s="276" t="str">
        <f>+IF('DATI BDG TESORERIA'!H25=0,"B","C")</f>
        <v>B</v>
      </c>
      <c r="I39" s="270">
        <f>+IF('DATI BDG TESORERIA'!J25=0,'DATI BDG TESORERIA'!I25,'DATI BDG TESORERIA'!J25)</f>
        <v>0</v>
      </c>
      <c r="J39" s="277" t="str">
        <f>+IF('DATI BDG TESORERIA'!J25=0,"B","C")</f>
        <v>B</v>
      </c>
      <c r="K39" s="269">
        <f>+IF('DATI BDG TESORERIA'!L25=0,'DATI BDG TESORERIA'!K25,'DATI BDG TESORERIA'!L25)</f>
        <v>0</v>
      </c>
      <c r="L39" s="276" t="str">
        <f>+IF('DATI BDG TESORERIA'!L25=0,"B","C")</f>
        <v>B</v>
      </c>
      <c r="M39" s="270">
        <f>+IF('DATI BDG TESORERIA'!N25=0,'DATI BDG TESORERIA'!M25,'DATI BDG TESORERIA'!N25)</f>
        <v>0</v>
      </c>
      <c r="N39" s="277" t="str">
        <f>+IF('DATI BDG TESORERIA'!N25=0,"B","C")</f>
        <v>B</v>
      </c>
      <c r="O39" s="269">
        <f>+IF('DATI BDG TESORERIA'!P25=0,'DATI BDG TESORERIA'!O25,'DATI BDG TESORERIA'!P25)</f>
        <v>0</v>
      </c>
      <c r="P39" s="276" t="str">
        <f>+IF('DATI BDG TESORERIA'!P25=0,"B","C")</f>
        <v>B</v>
      </c>
      <c r="Q39" s="270">
        <f>+IF('DATI BDG TESORERIA'!R25=0,'DATI BDG TESORERIA'!Q25,'DATI BDG TESORERIA'!R25)</f>
        <v>0</v>
      </c>
      <c r="R39" s="277" t="str">
        <f>+IF('DATI BDG TESORERIA'!R25=0,"B","C")</f>
        <v>B</v>
      </c>
      <c r="S39" s="269">
        <f>+IF('DATI BDG TESORERIA'!T25=0,'DATI BDG TESORERIA'!S25,'DATI BDG TESORERIA'!T25)</f>
        <v>0</v>
      </c>
      <c r="T39" s="276" t="str">
        <f>+IF('DATI BDG TESORERIA'!T25=0,"B","C")</f>
        <v>B</v>
      </c>
      <c r="U39" s="270">
        <f>+IF('DATI BDG TESORERIA'!V25=0,'DATI BDG TESORERIA'!U25,'DATI BDG TESORERIA'!V25)</f>
        <v>0</v>
      </c>
      <c r="V39" s="277" t="str">
        <f>+IF('DATI BDG TESORERIA'!V25=0,"B","C")</f>
        <v>B</v>
      </c>
      <c r="W39" s="269">
        <f>+IF('DATI BDG TESORERIA'!X25=0,'DATI BDG TESORERIA'!W25,'DATI BDG TESORERIA'!X25)</f>
        <v>0</v>
      </c>
      <c r="X39" s="276" t="str">
        <f>+IF('DATI BDG TESORERIA'!X25=0,"B","C")</f>
        <v>B</v>
      </c>
      <c r="Y39" s="270">
        <f>+IF('DATI BDG TESORERIA'!Z25=0,'DATI BDG TESORERIA'!Y25,'DATI BDG TESORERIA'!Z25)</f>
        <v>0</v>
      </c>
      <c r="Z39" s="277" t="str">
        <f>+IF('DATI BDG TESORERIA'!Z25=0,"B","C")</f>
        <v>B</v>
      </c>
      <c r="AA39" s="266">
        <f t="shared" si="2"/>
        <v>0</v>
      </c>
    </row>
    <row r="40" spans="1:27" s="268" customFormat="1" x14ac:dyDescent="0.25">
      <c r="B40" s="150" t="s">
        <v>60</v>
      </c>
      <c r="C40" s="269">
        <f>+IF('DATI BDG TESORERIA'!D26=0,'DATI BDG TESORERIA'!C26,'DATI BDG TESORERIA'!D26)</f>
        <v>0</v>
      </c>
      <c r="D40" s="276" t="str">
        <f>+IF('DATI BDG TESORERIA'!D26=0,"B","C")</f>
        <v>B</v>
      </c>
      <c r="E40" s="270">
        <f>+IF('DATI BDG TESORERIA'!F26=0,'DATI BDG TESORERIA'!E26,'DATI BDG TESORERIA'!F26)</f>
        <v>0</v>
      </c>
      <c r="F40" s="277" t="str">
        <f>+IF('DATI BDG TESORERIA'!F26=0,"B","C")</f>
        <v>B</v>
      </c>
      <c r="G40" s="269">
        <f>+IF('DATI BDG TESORERIA'!H26=0,'DATI BDG TESORERIA'!G26,'DATI BDG TESORERIA'!H26)</f>
        <v>0</v>
      </c>
      <c r="H40" s="276" t="str">
        <f>+IF('DATI BDG TESORERIA'!H26=0,"B","C")</f>
        <v>B</v>
      </c>
      <c r="I40" s="270">
        <f>+IF('DATI BDG TESORERIA'!J26=0,'DATI BDG TESORERIA'!I26,'DATI BDG TESORERIA'!J26)</f>
        <v>0</v>
      </c>
      <c r="J40" s="277" t="str">
        <f>+IF('DATI BDG TESORERIA'!J26=0,"B","C")</f>
        <v>B</v>
      </c>
      <c r="K40" s="269">
        <f>+IF('DATI BDG TESORERIA'!L26=0,'DATI BDG TESORERIA'!K26,'DATI BDG TESORERIA'!L26)</f>
        <v>0</v>
      </c>
      <c r="L40" s="276" t="str">
        <f>+IF('DATI BDG TESORERIA'!L26=0,"B","C")</f>
        <v>B</v>
      </c>
      <c r="M40" s="270">
        <f>+IF('DATI BDG TESORERIA'!N26=0,'DATI BDG TESORERIA'!M26,'DATI BDG TESORERIA'!N26)</f>
        <v>0</v>
      </c>
      <c r="N40" s="277" t="str">
        <f>+IF('DATI BDG TESORERIA'!N26=0,"B","C")</f>
        <v>B</v>
      </c>
      <c r="O40" s="269">
        <f>+IF('DATI BDG TESORERIA'!P26=0,'DATI BDG TESORERIA'!O26,'DATI BDG TESORERIA'!P26)</f>
        <v>0</v>
      </c>
      <c r="P40" s="276" t="str">
        <f>+IF('DATI BDG TESORERIA'!P26=0,"B","C")</f>
        <v>B</v>
      </c>
      <c r="Q40" s="270">
        <f>+IF('DATI BDG TESORERIA'!R26=0,'DATI BDG TESORERIA'!Q26,'DATI BDG TESORERIA'!R26)</f>
        <v>0</v>
      </c>
      <c r="R40" s="277" t="str">
        <f>+IF('DATI BDG TESORERIA'!R26=0,"B","C")</f>
        <v>B</v>
      </c>
      <c r="S40" s="269">
        <f>+IF('DATI BDG TESORERIA'!T26=0,'DATI BDG TESORERIA'!S26,'DATI BDG TESORERIA'!T26)</f>
        <v>0</v>
      </c>
      <c r="T40" s="276" t="str">
        <f>+IF('DATI BDG TESORERIA'!T26=0,"B","C")</f>
        <v>B</v>
      </c>
      <c r="U40" s="270">
        <f>+IF('DATI BDG TESORERIA'!V26=0,'DATI BDG TESORERIA'!U26,'DATI BDG TESORERIA'!V26)</f>
        <v>0</v>
      </c>
      <c r="V40" s="277" t="str">
        <f>+IF('DATI BDG TESORERIA'!V26=0,"B","C")</f>
        <v>B</v>
      </c>
      <c r="W40" s="269">
        <f>+IF('DATI BDG TESORERIA'!X26=0,'DATI BDG TESORERIA'!W26,'DATI BDG TESORERIA'!X26)</f>
        <v>0</v>
      </c>
      <c r="X40" s="276" t="str">
        <f>+IF('DATI BDG TESORERIA'!X26=0,"B","C")</f>
        <v>B</v>
      </c>
      <c r="Y40" s="270">
        <f>+IF('DATI BDG TESORERIA'!Z26=0,'DATI BDG TESORERIA'!Y26,'DATI BDG TESORERIA'!Z26)</f>
        <v>0</v>
      </c>
      <c r="Z40" s="277" t="str">
        <f>+IF('DATI BDG TESORERIA'!Z26=0,"B","C")</f>
        <v>B</v>
      </c>
      <c r="AA40" s="266">
        <f t="shared" si="2"/>
        <v>0</v>
      </c>
    </row>
    <row r="41" spans="1:27" s="268" customFormat="1" x14ac:dyDescent="0.25">
      <c r="B41" s="150" t="s">
        <v>313</v>
      </c>
      <c r="C41" s="294"/>
      <c r="D41" s="295"/>
      <c r="E41" s="294"/>
      <c r="F41" s="295"/>
      <c r="G41" s="294"/>
      <c r="H41" s="295"/>
      <c r="I41" s="294"/>
      <c r="J41" s="295"/>
      <c r="K41" s="294"/>
      <c r="L41" s="295"/>
      <c r="M41" s="294"/>
      <c r="N41" s="295"/>
      <c r="O41" s="294"/>
      <c r="P41" s="295"/>
      <c r="Q41" s="294"/>
      <c r="R41" s="295"/>
      <c r="S41" s="294"/>
      <c r="T41" s="295"/>
      <c r="U41" s="294"/>
      <c r="V41" s="295"/>
      <c r="W41" s="294"/>
      <c r="X41" s="295"/>
      <c r="Y41" s="294"/>
      <c r="Z41" s="295"/>
      <c r="AA41" s="266">
        <f t="shared" si="2"/>
        <v>0</v>
      </c>
    </row>
    <row r="42" spans="1:27" s="268" customFormat="1" x14ac:dyDescent="0.25">
      <c r="A42" s="566" t="s">
        <v>82</v>
      </c>
      <c r="B42" s="150" t="s">
        <v>63</v>
      </c>
      <c r="C42" s="269">
        <f>+IF('DATI BDG TESORERIA'!D28=0,'DATI BDG TESORERIA'!C28,'DATI BDG TESORERIA'!D28)</f>
        <v>0</v>
      </c>
      <c r="D42" s="276" t="str">
        <f>+IF('DATI BDG TESORERIA'!D28=0,"B","C")</f>
        <v>B</v>
      </c>
      <c r="E42" s="270">
        <f>+IF('DATI BDG TESORERIA'!F28=0,'DATI BDG TESORERIA'!E28,'DATI BDG TESORERIA'!F28)</f>
        <v>0</v>
      </c>
      <c r="F42" s="277" t="str">
        <f>+IF('DATI BDG TESORERIA'!F28=0,"B","C")</f>
        <v>B</v>
      </c>
      <c r="G42" s="269">
        <f>+IF('DATI BDG TESORERIA'!H28=0,'DATI BDG TESORERIA'!G28,'DATI BDG TESORERIA'!H28)</f>
        <v>0</v>
      </c>
      <c r="H42" s="276" t="str">
        <f>+IF('DATI BDG TESORERIA'!H28=0,"B","C")</f>
        <v>B</v>
      </c>
      <c r="I42" s="270">
        <f>+IF('DATI BDG TESORERIA'!J28=0,'DATI BDG TESORERIA'!I28,'DATI BDG TESORERIA'!J28)</f>
        <v>0</v>
      </c>
      <c r="J42" s="277" t="str">
        <f>+IF('DATI BDG TESORERIA'!J28=0,"B","C")</f>
        <v>B</v>
      </c>
      <c r="K42" s="269">
        <f>+IF('DATI BDG TESORERIA'!L28=0,'DATI BDG TESORERIA'!K28,'DATI BDG TESORERIA'!L28)</f>
        <v>0</v>
      </c>
      <c r="L42" s="276" t="str">
        <f>+IF('DATI BDG TESORERIA'!L28=0,"B","C")</f>
        <v>B</v>
      </c>
      <c r="M42" s="270">
        <f>+IF('DATI BDG TESORERIA'!N28=0,'DATI BDG TESORERIA'!M28,'DATI BDG TESORERIA'!N28)</f>
        <v>0</v>
      </c>
      <c r="N42" s="277" t="str">
        <f>+IF('DATI BDG TESORERIA'!N28=0,"B","C")</f>
        <v>B</v>
      </c>
      <c r="O42" s="269">
        <f>+IF('DATI BDG TESORERIA'!P28=0,'DATI BDG TESORERIA'!O28,'DATI BDG TESORERIA'!P28)</f>
        <v>0</v>
      </c>
      <c r="P42" s="276" t="str">
        <f>+IF('DATI BDG TESORERIA'!P28=0,"B","C")</f>
        <v>B</v>
      </c>
      <c r="Q42" s="270">
        <f>+IF('DATI BDG TESORERIA'!R28=0,'DATI BDG TESORERIA'!Q28,'DATI BDG TESORERIA'!R28)</f>
        <v>0</v>
      </c>
      <c r="R42" s="277" t="str">
        <f>+IF('DATI BDG TESORERIA'!R28=0,"B","C")</f>
        <v>B</v>
      </c>
      <c r="S42" s="269">
        <f>+IF('DATI BDG TESORERIA'!T28=0,'DATI BDG TESORERIA'!S28,'DATI BDG TESORERIA'!T28)</f>
        <v>0</v>
      </c>
      <c r="T42" s="276" t="str">
        <f>+IF('DATI BDG TESORERIA'!T28=0,"B","C")</f>
        <v>B</v>
      </c>
      <c r="U42" s="270">
        <f>+IF('DATI BDG TESORERIA'!V28=0,'DATI BDG TESORERIA'!U28,'DATI BDG TESORERIA'!V28)</f>
        <v>0</v>
      </c>
      <c r="V42" s="277" t="str">
        <f>+IF('DATI BDG TESORERIA'!V28=0,"B","C")</f>
        <v>B</v>
      </c>
      <c r="W42" s="269">
        <f>+IF('DATI BDG TESORERIA'!X28=0,'DATI BDG TESORERIA'!W28,'DATI BDG TESORERIA'!X28)</f>
        <v>0</v>
      </c>
      <c r="X42" s="276" t="str">
        <f>+IF('DATI BDG TESORERIA'!X28=0,"B","C")</f>
        <v>B</v>
      </c>
      <c r="Y42" s="270">
        <f>+IF('DATI BDG TESORERIA'!Z28=0,'DATI BDG TESORERIA'!Y28,'DATI BDG TESORERIA'!Z28)</f>
        <v>0</v>
      </c>
      <c r="Z42" s="277" t="str">
        <f>+IF('DATI BDG TESORERIA'!Z28=0,"B","C")</f>
        <v>B</v>
      </c>
      <c r="AA42" s="266">
        <f t="shared" si="2"/>
        <v>0</v>
      </c>
    </row>
    <row r="43" spans="1:27" s="268" customFormat="1" x14ac:dyDescent="0.25">
      <c r="A43" s="566"/>
      <c r="B43" s="150" t="s">
        <v>64</v>
      </c>
      <c r="C43" s="269">
        <f>+IF('DATI BDG TESORERIA'!D29=0,'DATI BDG TESORERIA'!C29,'DATI BDG TESORERIA'!D29)</f>
        <v>0</v>
      </c>
      <c r="D43" s="276" t="str">
        <f>+IF('DATI BDG TESORERIA'!D29=0,"B","C")</f>
        <v>B</v>
      </c>
      <c r="E43" s="270">
        <f>+IF('DATI BDG TESORERIA'!F29=0,'DATI BDG TESORERIA'!E29,'DATI BDG TESORERIA'!F29)</f>
        <v>0</v>
      </c>
      <c r="F43" s="277" t="str">
        <f>+IF('DATI BDG TESORERIA'!F29=0,"B","C")</f>
        <v>B</v>
      </c>
      <c r="G43" s="269">
        <f>+IF('DATI BDG TESORERIA'!H29=0,'DATI BDG TESORERIA'!G29,'DATI BDG TESORERIA'!H29)</f>
        <v>0</v>
      </c>
      <c r="H43" s="276" t="str">
        <f>+IF('DATI BDG TESORERIA'!H29=0,"B","C")</f>
        <v>B</v>
      </c>
      <c r="I43" s="270">
        <f>+IF('DATI BDG TESORERIA'!J29=0,'DATI BDG TESORERIA'!I29,'DATI BDG TESORERIA'!J29)</f>
        <v>0</v>
      </c>
      <c r="J43" s="277" t="str">
        <f>+IF('DATI BDG TESORERIA'!J29=0,"B","C")</f>
        <v>B</v>
      </c>
      <c r="K43" s="269">
        <f>+IF('DATI BDG TESORERIA'!L29=0,'DATI BDG TESORERIA'!K29,'DATI BDG TESORERIA'!L29)</f>
        <v>0</v>
      </c>
      <c r="L43" s="276" t="str">
        <f>+IF('DATI BDG TESORERIA'!L29=0,"B","C")</f>
        <v>B</v>
      </c>
      <c r="M43" s="270">
        <f>+IF('DATI BDG TESORERIA'!N29=0,'DATI BDG TESORERIA'!M29,'DATI BDG TESORERIA'!N29)</f>
        <v>0</v>
      </c>
      <c r="N43" s="277" t="str">
        <f>+IF('DATI BDG TESORERIA'!N29=0,"B","C")</f>
        <v>B</v>
      </c>
      <c r="O43" s="269">
        <f>+IF('DATI BDG TESORERIA'!P29=0,'DATI BDG TESORERIA'!O29,'DATI BDG TESORERIA'!P29)</f>
        <v>0</v>
      </c>
      <c r="P43" s="276" t="str">
        <f>+IF('DATI BDG TESORERIA'!P29=0,"B","C")</f>
        <v>B</v>
      </c>
      <c r="Q43" s="270">
        <f>+IF('DATI BDG TESORERIA'!R29=0,'DATI BDG TESORERIA'!Q29,'DATI BDG TESORERIA'!R29)</f>
        <v>0</v>
      </c>
      <c r="R43" s="277" t="str">
        <f>+IF('DATI BDG TESORERIA'!R29=0,"B","C")</f>
        <v>B</v>
      </c>
      <c r="S43" s="269">
        <f>+IF('DATI BDG TESORERIA'!T29=0,'DATI BDG TESORERIA'!S29,'DATI BDG TESORERIA'!T29)</f>
        <v>0</v>
      </c>
      <c r="T43" s="276" t="str">
        <f>+IF('DATI BDG TESORERIA'!T29=0,"B","C")</f>
        <v>B</v>
      </c>
      <c r="U43" s="270">
        <f>+IF('DATI BDG TESORERIA'!V29=0,'DATI BDG TESORERIA'!U29,'DATI BDG TESORERIA'!V29)</f>
        <v>0</v>
      </c>
      <c r="V43" s="277" t="str">
        <f>+IF('DATI BDG TESORERIA'!V29=0,"B","C")</f>
        <v>B</v>
      </c>
      <c r="W43" s="269">
        <f>+IF('DATI BDG TESORERIA'!X29=0,'DATI BDG TESORERIA'!W29,'DATI BDG TESORERIA'!X29)</f>
        <v>0</v>
      </c>
      <c r="X43" s="276" t="str">
        <f>+IF('DATI BDG TESORERIA'!X29=0,"B","C")</f>
        <v>B</v>
      </c>
      <c r="Y43" s="270">
        <f>+IF('DATI BDG TESORERIA'!Z29=0,'DATI BDG TESORERIA'!Y29,'DATI BDG TESORERIA'!Z29)</f>
        <v>0</v>
      </c>
      <c r="Z43" s="277" t="str">
        <f>+IF('DATI BDG TESORERIA'!Z29=0,"B","C")</f>
        <v>B</v>
      </c>
      <c r="AA43" s="266">
        <f t="shared" si="2"/>
        <v>0</v>
      </c>
    </row>
    <row r="44" spans="1:27" x14ac:dyDescent="0.25">
      <c r="A44" s="566"/>
      <c r="B44" s="171" t="s">
        <v>319</v>
      </c>
      <c r="C44" s="117"/>
      <c r="D44" s="293"/>
      <c r="E44" s="117"/>
      <c r="F44" s="293"/>
      <c r="G44" s="117"/>
      <c r="H44" s="293"/>
      <c r="I44" s="117"/>
      <c r="J44" s="293"/>
      <c r="K44" s="117"/>
      <c r="L44" s="293"/>
      <c r="M44" s="117"/>
      <c r="N44" s="293"/>
      <c r="O44" s="117"/>
      <c r="P44" s="293"/>
      <c r="Q44" s="117"/>
      <c r="R44" s="293"/>
      <c r="S44" s="117"/>
      <c r="T44" s="293"/>
      <c r="U44" s="117"/>
      <c r="V44" s="293"/>
      <c r="W44" s="117"/>
      <c r="X44" s="293"/>
      <c r="Y44" s="117"/>
      <c r="Z44" s="293"/>
      <c r="AA44" s="64">
        <f t="shared" si="2"/>
        <v>0</v>
      </c>
    </row>
    <row r="45" spans="1:27" x14ac:dyDescent="0.25">
      <c r="A45" s="566"/>
      <c r="B45" s="171" t="s">
        <v>320</v>
      </c>
      <c r="C45" s="117"/>
      <c r="D45" s="293"/>
      <c r="E45" s="117"/>
      <c r="F45" s="293"/>
      <c r="G45" s="117"/>
      <c r="H45" s="293"/>
      <c r="I45" s="117"/>
      <c r="J45" s="293"/>
      <c r="K45" s="117"/>
      <c r="L45" s="293"/>
      <c r="M45" s="117"/>
      <c r="N45" s="293"/>
      <c r="O45" s="117"/>
      <c r="P45" s="293"/>
      <c r="Q45" s="117"/>
      <c r="R45" s="293"/>
      <c r="S45" s="117"/>
      <c r="T45" s="293"/>
      <c r="U45" s="117"/>
      <c r="V45" s="293"/>
      <c r="W45" s="117"/>
      <c r="X45" s="293"/>
      <c r="Y45" s="117"/>
      <c r="Z45" s="293"/>
      <c r="AA45" s="64">
        <f t="shared" si="2"/>
        <v>0</v>
      </c>
    </row>
    <row r="46" spans="1:27" x14ac:dyDescent="0.25">
      <c r="B46" s="171" t="s">
        <v>320</v>
      </c>
      <c r="C46" s="117"/>
      <c r="D46" s="293"/>
      <c r="E46" s="117"/>
      <c r="F46" s="293"/>
      <c r="G46" s="117"/>
      <c r="H46" s="293"/>
      <c r="I46" s="117"/>
      <c r="J46" s="293"/>
      <c r="K46" s="117"/>
      <c r="L46" s="293"/>
      <c r="M46" s="117"/>
      <c r="N46" s="293"/>
      <c r="O46" s="117"/>
      <c r="P46" s="293"/>
      <c r="Q46" s="117"/>
      <c r="R46" s="293"/>
      <c r="S46" s="117"/>
      <c r="T46" s="293"/>
      <c r="U46" s="117"/>
      <c r="V46" s="293"/>
      <c r="W46" s="117"/>
      <c r="X46" s="293"/>
      <c r="Y46" s="117"/>
      <c r="Z46" s="293"/>
      <c r="AA46" s="64">
        <f t="shared" si="2"/>
        <v>0</v>
      </c>
    </row>
    <row r="47" spans="1:27" x14ac:dyDescent="0.25">
      <c r="B47" s="171" t="s">
        <v>320</v>
      </c>
      <c r="C47" s="117"/>
      <c r="D47" s="293"/>
      <c r="E47" s="117"/>
      <c r="F47" s="293"/>
      <c r="G47" s="117"/>
      <c r="H47" s="293"/>
      <c r="I47" s="117"/>
      <c r="J47" s="293"/>
      <c r="K47" s="117"/>
      <c r="L47" s="293"/>
      <c r="M47" s="117"/>
      <c r="N47" s="293"/>
      <c r="O47" s="117"/>
      <c r="P47" s="293"/>
      <c r="Q47" s="117"/>
      <c r="R47" s="293"/>
      <c r="S47" s="117"/>
      <c r="T47" s="293"/>
      <c r="U47" s="117"/>
      <c r="V47" s="293"/>
      <c r="W47" s="117"/>
      <c r="X47" s="293"/>
      <c r="Y47" s="117"/>
      <c r="Z47" s="293"/>
      <c r="AA47" s="64">
        <f t="shared" si="2"/>
        <v>0</v>
      </c>
    </row>
    <row r="48" spans="1:27" x14ac:dyDescent="0.25">
      <c r="B48" s="171" t="s">
        <v>320</v>
      </c>
      <c r="C48" s="117"/>
      <c r="D48" s="293"/>
      <c r="E48" s="117"/>
      <c r="F48" s="293"/>
      <c r="G48" s="117"/>
      <c r="H48" s="293"/>
      <c r="I48" s="117"/>
      <c r="J48" s="293"/>
      <c r="K48" s="117"/>
      <c r="L48" s="293"/>
      <c r="M48" s="117"/>
      <c r="N48" s="293"/>
      <c r="O48" s="117"/>
      <c r="P48" s="293"/>
      <c r="Q48" s="117"/>
      <c r="R48" s="293"/>
      <c r="S48" s="117"/>
      <c r="T48" s="293"/>
      <c r="U48" s="117"/>
      <c r="V48" s="293"/>
      <c r="W48" s="117"/>
      <c r="X48" s="293"/>
      <c r="Y48" s="117"/>
      <c r="Z48" s="293"/>
      <c r="AA48" s="64">
        <f t="shared" si="2"/>
        <v>0</v>
      </c>
    </row>
    <row r="49" spans="1:27" s="46" customFormat="1" x14ac:dyDescent="0.25">
      <c r="B49" s="171" t="s">
        <v>320</v>
      </c>
      <c r="C49" s="117"/>
      <c r="D49" s="293"/>
      <c r="E49" s="117"/>
      <c r="F49" s="293"/>
      <c r="G49" s="117"/>
      <c r="H49" s="293"/>
      <c r="I49" s="117"/>
      <c r="J49" s="293"/>
      <c r="K49" s="117"/>
      <c r="L49" s="293"/>
      <c r="M49" s="117"/>
      <c r="N49" s="293"/>
      <c r="O49" s="117"/>
      <c r="P49" s="293"/>
      <c r="Q49" s="117"/>
      <c r="R49" s="293"/>
      <c r="S49" s="117"/>
      <c r="T49" s="293"/>
      <c r="U49" s="117"/>
      <c r="V49" s="293"/>
      <c r="W49" s="117"/>
      <c r="X49" s="293"/>
      <c r="Y49" s="117"/>
      <c r="Z49" s="293"/>
      <c r="AA49" s="64">
        <f t="shared" si="2"/>
        <v>0</v>
      </c>
    </row>
    <row r="50" spans="1:27" s="46" customFormat="1" ht="15" customHeight="1" x14ac:dyDescent="0.25">
      <c r="B50" s="171" t="s">
        <v>320</v>
      </c>
      <c r="C50" s="117"/>
      <c r="D50" s="293"/>
      <c r="E50" s="117"/>
      <c r="F50" s="293"/>
      <c r="G50" s="117"/>
      <c r="H50" s="293"/>
      <c r="I50" s="117"/>
      <c r="J50" s="293"/>
      <c r="K50" s="117"/>
      <c r="L50" s="293"/>
      <c r="M50" s="117"/>
      <c r="N50" s="293"/>
      <c r="O50" s="117"/>
      <c r="P50" s="293"/>
      <c r="Q50" s="117"/>
      <c r="R50" s="293"/>
      <c r="S50" s="117"/>
      <c r="T50" s="293"/>
      <c r="U50" s="117"/>
      <c r="V50" s="293"/>
      <c r="W50" s="117"/>
      <c r="X50" s="293"/>
      <c r="Y50" s="117"/>
      <c r="Z50" s="293"/>
      <c r="AA50" s="64">
        <f t="shared" si="2"/>
        <v>0</v>
      </c>
    </row>
    <row r="51" spans="1:27" s="46" customFormat="1" ht="15" customHeight="1" x14ac:dyDescent="0.25">
      <c r="B51" s="72" t="s">
        <v>240</v>
      </c>
      <c r="C51" s="62">
        <f t="shared" ref="C51:Y51" si="3">+C25+C26+C27+C28+C29+C31+C32+C33+C34+C35+C37+C38+C39+C40+C41+C42+C43+C44+C45+C46+C47+C48+C49+C50</f>
        <v>0</v>
      </c>
      <c r="D51" s="273"/>
      <c r="E51" s="63">
        <f t="shared" si="3"/>
        <v>0</v>
      </c>
      <c r="F51" s="274"/>
      <c r="G51" s="62">
        <f t="shared" si="3"/>
        <v>0</v>
      </c>
      <c r="H51" s="273"/>
      <c r="I51" s="63">
        <f t="shared" si="3"/>
        <v>0</v>
      </c>
      <c r="J51" s="274"/>
      <c r="K51" s="62">
        <f t="shared" si="3"/>
        <v>0</v>
      </c>
      <c r="L51" s="273"/>
      <c r="M51" s="63">
        <f t="shared" si="3"/>
        <v>0</v>
      </c>
      <c r="N51" s="274"/>
      <c r="O51" s="62">
        <f t="shared" si="3"/>
        <v>0</v>
      </c>
      <c r="P51" s="273"/>
      <c r="Q51" s="63">
        <f t="shared" si="3"/>
        <v>0</v>
      </c>
      <c r="R51" s="274"/>
      <c r="S51" s="62">
        <f t="shared" si="3"/>
        <v>0</v>
      </c>
      <c r="T51" s="273"/>
      <c r="U51" s="63">
        <f t="shared" si="3"/>
        <v>0</v>
      </c>
      <c r="V51" s="274"/>
      <c r="W51" s="62">
        <f t="shared" si="3"/>
        <v>0</v>
      </c>
      <c r="X51" s="273"/>
      <c r="Y51" s="63">
        <f t="shared" si="3"/>
        <v>0</v>
      </c>
      <c r="Z51" s="274"/>
      <c r="AA51" s="64">
        <f t="shared" si="2"/>
        <v>0</v>
      </c>
    </row>
    <row r="52" spans="1:27" s="46" customFormat="1" ht="15" customHeight="1" x14ac:dyDescent="0.25">
      <c r="B52" s="275" t="s">
        <v>242</v>
      </c>
      <c r="C52" s="63"/>
      <c r="D52" s="274"/>
      <c r="E52" s="63"/>
      <c r="F52" s="274"/>
      <c r="G52" s="63"/>
      <c r="H52" s="274"/>
      <c r="I52" s="63"/>
      <c r="J52" s="274"/>
      <c r="K52" s="63"/>
      <c r="L52" s="274"/>
      <c r="M52" s="63"/>
      <c r="N52" s="274"/>
      <c r="O52" s="63"/>
      <c r="P52" s="274"/>
      <c r="Q52" s="63"/>
      <c r="R52" s="274"/>
      <c r="S52" s="63"/>
      <c r="T52" s="274"/>
      <c r="U52" s="63"/>
      <c r="V52" s="274"/>
      <c r="W52" s="63"/>
      <c r="X52" s="274"/>
      <c r="Y52" s="63"/>
      <c r="Z52" s="274"/>
      <c r="AA52" s="63"/>
    </row>
    <row r="53" spans="1:27" s="46" customFormat="1" ht="15" customHeight="1" x14ac:dyDescent="0.25">
      <c r="B53" s="284" t="s">
        <v>243</v>
      </c>
      <c r="C53" s="62">
        <f>+C8</f>
        <v>0</v>
      </c>
      <c r="D53" s="273"/>
      <c r="E53" s="62">
        <f>+C56</f>
        <v>0</v>
      </c>
      <c r="F53" s="273"/>
      <c r="G53" s="62">
        <f>+E56</f>
        <v>0</v>
      </c>
      <c r="H53" s="273"/>
      <c r="I53" s="62">
        <f>+G56</f>
        <v>0</v>
      </c>
      <c r="J53" s="273"/>
      <c r="K53" s="62">
        <f>+I56</f>
        <v>0</v>
      </c>
      <c r="L53" s="273"/>
      <c r="M53" s="62">
        <f>+K56</f>
        <v>0</v>
      </c>
      <c r="N53" s="273"/>
      <c r="O53" s="62">
        <f>+M56</f>
        <v>0</v>
      </c>
      <c r="P53" s="273"/>
      <c r="Q53" s="62">
        <f>+O56</f>
        <v>0</v>
      </c>
      <c r="R53" s="273"/>
      <c r="S53" s="62">
        <f>+Q56</f>
        <v>0</v>
      </c>
      <c r="T53" s="273"/>
      <c r="U53" s="62">
        <f>+S56</f>
        <v>0</v>
      </c>
      <c r="V53" s="273"/>
      <c r="W53" s="62">
        <f>+U56</f>
        <v>0</v>
      </c>
      <c r="X53" s="273"/>
      <c r="Y53" s="62">
        <f>+W56</f>
        <v>0</v>
      </c>
      <c r="Z53" s="273"/>
      <c r="AA53" s="64">
        <f>+C53</f>
        <v>0</v>
      </c>
    </row>
    <row r="54" spans="1:27" s="46" customFormat="1" ht="15" customHeight="1" x14ac:dyDescent="0.25">
      <c r="B54" s="284" t="s">
        <v>244</v>
      </c>
      <c r="C54" s="62">
        <f t="shared" ref="C54:Y54" si="4">+C22</f>
        <v>0</v>
      </c>
      <c r="D54" s="273"/>
      <c r="E54" s="62">
        <f t="shared" si="4"/>
        <v>0</v>
      </c>
      <c r="F54" s="273"/>
      <c r="G54" s="62">
        <f t="shared" si="4"/>
        <v>0</v>
      </c>
      <c r="H54" s="273"/>
      <c r="I54" s="62">
        <f t="shared" si="4"/>
        <v>0</v>
      </c>
      <c r="J54" s="273"/>
      <c r="K54" s="62">
        <f t="shared" si="4"/>
        <v>0</v>
      </c>
      <c r="L54" s="273"/>
      <c r="M54" s="62">
        <f t="shared" si="4"/>
        <v>0</v>
      </c>
      <c r="N54" s="273"/>
      <c r="O54" s="62">
        <f t="shared" si="4"/>
        <v>0</v>
      </c>
      <c r="P54" s="273"/>
      <c r="Q54" s="62">
        <f t="shared" si="4"/>
        <v>0</v>
      </c>
      <c r="R54" s="273"/>
      <c r="S54" s="62">
        <f t="shared" si="4"/>
        <v>0</v>
      </c>
      <c r="T54" s="273"/>
      <c r="U54" s="62">
        <f t="shared" si="4"/>
        <v>0</v>
      </c>
      <c r="V54" s="273"/>
      <c r="W54" s="62">
        <f t="shared" si="4"/>
        <v>0</v>
      </c>
      <c r="X54" s="273"/>
      <c r="Y54" s="62">
        <f t="shared" si="4"/>
        <v>0</v>
      </c>
      <c r="Z54" s="273"/>
      <c r="AA54" s="64">
        <f>SUM(C54:Y54)</f>
        <v>0</v>
      </c>
    </row>
    <row r="55" spans="1:27" s="46" customFormat="1" ht="15" customHeight="1" x14ac:dyDescent="0.25">
      <c r="B55" s="284" t="s">
        <v>240</v>
      </c>
      <c r="C55" s="62">
        <f>+C51</f>
        <v>0</v>
      </c>
      <c r="D55" s="273"/>
      <c r="E55" s="62">
        <f t="shared" ref="E55:Y55" si="5">+E51</f>
        <v>0</v>
      </c>
      <c r="F55" s="273"/>
      <c r="G55" s="62">
        <f t="shared" si="5"/>
        <v>0</v>
      </c>
      <c r="H55" s="273"/>
      <c r="I55" s="62">
        <f t="shared" si="5"/>
        <v>0</v>
      </c>
      <c r="J55" s="273"/>
      <c r="K55" s="62">
        <f t="shared" si="5"/>
        <v>0</v>
      </c>
      <c r="L55" s="273"/>
      <c r="M55" s="62">
        <f t="shared" si="5"/>
        <v>0</v>
      </c>
      <c r="N55" s="273"/>
      <c r="O55" s="62">
        <f t="shared" si="5"/>
        <v>0</v>
      </c>
      <c r="P55" s="273"/>
      <c r="Q55" s="62">
        <f t="shared" si="5"/>
        <v>0</v>
      </c>
      <c r="R55" s="273"/>
      <c r="S55" s="62">
        <f t="shared" si="5"/>
        <v>0</v>
      </c>
      <c r="T55" s="273"/>
      <c r="U55" s="62">
        <f t="shared" si="5"/>
        <v>0</v>
      </c>
      <c r="V55" s="273"/>
      <c r="W55" s="62">
        <f t="shared" si="5"/>
        <v>0</v>
      </c>
      <c r="X55" s="273"/>
      <c r="Y55" s="62">
        <f t="shared" si="5"/>
        <v>0</v>
      </c>
      <c r="Z55" s="273"/>
      <c r="AA55" s="64">
        <f>SUM(C55:Y55)</f>
        <v>0</v>
      </c>
    </row>
    <row r="56" spans="1:27" s="285" customFormat="1" ht="15" customHeight="1" x14ac:dyDescent="0.25">
      <c r="B56" s="286" t="s">
        <v>241</v>
      </c>
      <c r="C56" s="287">
        <f>+C53+C54-C55</f>
        <v>0</v>
      </c>
      <c r="D56" s="288"/>
      <c r="E56" s="287">
        <f t="shared" ref="E56:Y56" si="6">+E53+E54-E55</f>
        <v>0</v>
      </c>
      <c r="F56" s="288"/>
      <c r="G56" s="287">
        <f t="shared" si="6"/>
        <v>0</v>
      </c>
      <c r="H56" s="288"/>
      <c r="I56" s="287">
        <f t="shared" si="6"/>
        <v>0</v>
      </c>
      <c r="J56" s="288"/>
      <c r="K56" s="287">
        <f t="shared" si="6"/>
        <v>0</v>
      </c>
      <c r="L56" s="288"/>
      <c r="M56" s="287">
        <f t="shared" si="6"/>
        <v>0</v>
      </c>
      <c r="N56" s="288"/>
      <c r="O56" s="287">
        <f t="shared" si="6"/>
        <v>0</v>
      </c>
      <c r="P56" s="288"/>
      <c r="Q56" s="287">
        <f t="shared" si="6"/>
        <v>0</v>
      </c>
      <c r="R56" s="288"/>
      <c r="S56" s="287">
        <f t="shared" si="6"/>
        <v>0</v>
      </c>
      <c r="T56" s="288"/>
      <c r="U56" s="287">
        <f t="shared" si="6"/>
        <v>0</v>
      </c>
      <c r="V56" s="288"/>
      <c r="W56" s="287">
        <f t="shared" si="6"/>
        <v>0</v>
      </c>
      <c r="X56" s="288"/>
      <c r="Y56" s="287">
        <f t="shared" si="6"/>
        <v>0</v>
      </c>
      <c r="Z56" s="288"/>
      <c r="AA56" s="289">
        <f>+AA53+AA54-AA55</f>
        <v>0</v>
      </c>
    </row>
    <row r="57" spans="1:27" s="46" customFormat="1" x14ac:dyDescent="0.25">
      <c r="A57" s="290"/>
      <c r="C57" s="114"/>
      <c r="D57" s="291"/>
      <c r="E57" s="114"/>
      <c r="F57" s="291"/>
      <c r="G57" s="114"/>
      <c r="H57" s="291"/>
      <c r="I57" s="114"/>
      <c r="J57" s="291"/>
      <c r="K57" s="114"/>
      <c r="L57" s="291"/>
      <c r="M57" s="114"/>
      <c r="N57" s="291"/>
      <c r="O57" s="114"/>
      <c r="P57" s="291"/>
      <c r="Q57" s="114"/>
      <c r="R57" s="291"/>
      <c r="S57" s="114"/>
      <c r="T57" s="291"/>
      <c r="U57" s="114"/>
      <c r="V57" s="291"/>
      <c r="W57" s="114"/>
      <c r="X57" s="291"/>
      <c r="Y57" s="114"/>
      <c r="Z57" s="291"/>
      <c r="AA57" s="114"/>
    </row>
    <row r="58" spans="1:27" x14ac:dyDescent="0.25">
      <c r="B58" s="132" t="s">
        <v>93</v>
      </c>
    </row>
  </sheetData>
  <sheetProtection algorithmName="SHA-512" hashValue="DgUo2GMRQzCpZQoi4UIr/P1w8k6NDCvVuoc3sJ9NdcdlrfmC4q6TlNNUJhtQqCpJHJlXugHMAhJNzXkOsHFLnw==" saltValue="NVgPn0EqC5FkjENICLggew==" spinCount="100000" sheet="1" objects="1" scenarios="1"/>
  <mergeCells count="4">
    <mergeCell ref="A42:A45"/>
    <mergeCell ref="A20:A25"/>
    <mergeCell ref="B6:B7"/>
    <mergeCell ref="B3:B5"/>
  </mergeCells>
  <conditionalFormatting sqref="B6:B7">
    <cfRule type="containsText" dxfId="6" priority="4" operator="containsText" text="escluso">
      <formula>NOT(ISERROR(SEARCH("escluso",B6)))</formula>
    </cfRule>
  </conditionalFormatting>
  <conditionalFormatting sqref="E8:AA8 E53:Z53 C56:Z56 C57:AA57">
    <cfRule type="cellIs" dxfId="5" priority="3" operator="lessThan">
      <formula>0</formula>
    </cfRule>
  </conditionalFormatting>
  <hyperlinks>
    <hyperlink ref="B2" location="MENU!A1" display="Indietro" xr:uid="{A2ED55AE-FB3B-4AE9-832B-90D181349F14}"/>
    <hyperlink ref="B58" location="'BDG TESORERIA'!A8" display="Vai inizio pagina" xr:uid="{D8B98C73-BD2F-4962-AB81-F2FCA7BF3087}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21BF7-B41E-44C7-ACF9-EBEB6513FB90}">
  <dimension ref="A2:J45"/>
  <sheetViews>
    <sheetView showRowColHeaders="0" workbookViewId="0">
      <selection activeCell="H3" sqref="H3:H4"/>
    </sheetView>
  </sheetViews>
  <sheetFormatPr defaultColWidth="9.140625" defaultRowHeight="15" x14ac:dyDescent="0.25"/>
  <cols>
    <col min="1" max="1" width="7" style="2" bestFit="1" customWidth="1"/>
    <col min="2" max="2" width="35.7109375" style="2" customWidth="1"/>
    <col min="3" max="3" width="14.42578125" style="2" customWidth="1"/>
    <col min="4" max="4" width="16.85546875" style="2" customWidth="1"/>
    <col min="5" max="5" width="35.7109375" style="2" customWidth="1"/>
    <col min="6" max="6" width="12.5703125" style="2" customWidth="1"/>
    <col min="7" max="7" width="11" style="2" customWidth="1"/>
    <col min="8" max="16384" width="9.140625" style="2"/>
  </cols>
  <sheetData>
    <row r="2" spans="2:10" x14ac:dyDescent="0.25">
      <c r="B2" s="358">
        <f>+IMPOSTAZIONI!C6</f>
        <v>0</v>
      </c>
      <c r="C2" s="16"/>
    </row>
    <row r="3" spans="2:10" x14ac:dyDescent="0.25">
      <c r="B3" s="649" t="s">
        <v>333</v>
      </c>
      <c r="C3" s="650"/>
      <c r="D3" s="650"/>
      <c r="E3" s="650"/>
      <c r="F3" s="650"/>
      <c r="G3" s="651"/>
      <c r="H3" s="661" t="s">
        <v>4</v>
      </c>
    </row>
    <row r="4" spans="2:10" x14ac:dyDescent="0.25">
      <c r="B4" s="652"/>
      <c r="C4" s="653"/>
      <c r="D4" s="653"/>
      <c r="E4" s="653"/>
      <c r="F4" s="653"/>
      <c r="G4" s="654"/>
      <c r="H4" s="661"/>
    </row>
    <row r="5" spans="2:10" ht="30" customHeight="1" x14ac:dyDescent="0.25">
      <c r="B5" s="655" t="s">
        <v>334</v>
      </c>
      <c r="C5" s="656"/>
      <c r="D5" s="656"/>
      <c r="E5" s="656"/>
      <c r="F5" s="656"/>
      <c r="G5" s="657"/>
    </row>
    <row r="6" spans="2:10" x14ac:dyDescent="0.25">
      <c r="B6" s="658" t="s">
        <v>338</v>
      </c>
      <c r="C6" s="659"/>
      <c r="D6" s="659"/>
      <c r="E6" s="659"/>
      <c r="F6" s="659"/>
      <c r="G6" s="660"/>
    </row>
    <row r="7" spans="2:10" x14ac:dyDescent="0.25">
      <c r="B7" s="662" t="s">
        <v>339</v>
      </c>
      <c r="C7" s="663"/>
      <c r="D7" s="663"/>
      <c r="E7" s="663"/>
      <c r="F7" s="663"/>
      <c r="G7" s="664"/>
    </row>
    <row r="8" spans="2:10" x14ac:dyDescent="0.25">
      <c r="B8" s="665" t="s">
        <v>340</v>
      </c>
      <c r="C8" s="666"/>
      <c r="D8" s="666"/>
      <c r="E8" s="666"/>
      <c r="F8" s="666"/>
      <c r="G8" s="667"/>
    </row>
    <row r="10" spans="2:10" x14ac:dyDescent="0.25">
      <c r="B10" s="359" t="s">
        <v>264</v>
      </c>
      <c r="C10" s="17"/>
      <c r="E10" s="374"/>
    </row>
    <row r="11" spans="2:10" x14ac:dyDescent="0.25">
      <c r="B11" s="360" t="s">
        <v>341</v>
      </c>
      <c r="C11" s="17"/>
      <c r="H11" s="670" t="s">
        <v>219</v>
      </c>
      <c r="I11" s="671"/>
      <c r="J11" s="672"/>
    </row>
    <row r="12" spans="2:10" x14ac:dyDescent="0.25">
      <c r="B12" s="284" t="s">
        <v>342</v>
      </c>
      <c r="C12" s="318">
        <f>+C10*C11</f>
        <v>0</v>
      </c>
    </row>
    <row r="13" spans="2:10" x14ac:dyDescent="0.25">
      <c r="B13" s="284" t="s">
        <v>366</v>
      </c>
      <c r="C13" s="369"/>
    </row>
    <row r="14" spans="2:10" x14ac:dyDescent="0.25">
      <c r="B14" s="361"/>
    </row>
    <row r="15" spans="2:10" ht="15" customHeight="1" x14ac:dyDescent="0.25">
      <c r="B15" s="669" t="s">
        <v>343</v>
      </c>
      <c r="C15" s="669" t="s">
        <v>344</v>
      </c>
      <c r="D15" s="668" t="s">
        <v>345</v>
      </c>
      <c r="E15" s="673" t="s">
        <v>346</v>
      </c>
      <c r="F15" s="673" t="s">
        <v>344</v>
      </c>
      <c r="G15" s="674" t="s">
        <v>345</v>
      </c>
    </row>
    <row r="16" spans="2:10" x14ac:dyDescent="0.25">
      <c r="B16" s="669"/>
      <c r="C16" s="669"/>
      <c r="D16" s="668"/>
      <c r="E16" s="673"/>
      <c r="F16" s="673"/>
      <c r="G16" s="674"/>
    </row>
    <row r="17" spans="2:7" x14ac:dyDescent="0.25">
      <c r="B17" s="66" t="s">
        <v>347</v>
      </c>
      <c r="C17" s="117"/>
      <c r="D17" s="57" t="e">
        <f>+C17/$C$12</f>
        <v>#DIV/0!</v>
      </c>
      <c r="E17" s="371" t="s">
        <v>351</v>
      </c>
      <c r="F17" s="117"/>
      <c r="G17" s="68" t="e">
        <f>+F17/$C$12</f>
        <v>#DIV/0!</v>
      </c>
    </row>
    <row r="18" spans="2:7" x14ac:dyDescent="0.25">
      <c r="B18" s="66" t="s">
        <v>348</v>
      </c>
      <c r="C18" s="117"/>
      <c r="D18" s="57" t="e">
        <f t="shared" ref="D18:D23" si="0">+C18/$C$12</f>
        <v>#DIV/0!</v>
      </c>
      <c r="E18" s="371" t="s">
        <v>352</v>
      </c>
      <c r="F18" s="117"/>
      <c r="G18" s="68" t="e">
        <f t="shared" ref="G18:G20" si="1">+F18/$C$12</f>
        <v>#DIV/0!</v>
      </c>
    </row>
    <row r="19" spans="2:7" x14ac:dyDescent="0.25">
      <c r="B19" s="66" t="s">
        <v>368</v>
      </c>
      <c r="C19" s="117"/>
      <c r="D19" s="57" t="e">
        <f t="shared" si="0"/>
        <v>#DIV/0!</v>
      </c>
      <c r="E19" s="371" t="s">
        <v>353</v>
      </c>
      <c r="F19" s="117"/>
      <c r="G19" s="68" t="e">
        <f t="shared" si="1"/>
        <v>#DIV/0!</v>
      </c>
    </row>
    <row r="20" spans="2:7" x14ac:dyDescent="0.25">
      <c r="B20" s="66" t="s">
        <v>349</v>
      </c>
      <c r="C20" s="117"/>
      <c r="D20" s="57" t="e">
        <f t="shared" si="0"/>
        <v>#DIV/0!</v>
      </c>
      <c r="E20" s="371" t="s">
        <v>354</v>
      </c>
      <c r="F20" s="117"/>
      <c r="G20" s="68" t="e">
        <f t="shared" si="1"/>
        <v>#DIV/0!</v>
      </c>
    </row>
    <row r="21" spans="2:7" x14ac:dyDescent="0.25">
      <c r="B21" s="370" t="s">
        <v>350</v>
      </c>
      <c r="C21" s="117"/>
      <c r="D21" s="57" t="e">
        <f t="shared" si="0"/>
        <v>#DIV/0!</v>
      </c>
      <c r="E21" s="370" t="s">
        <v>350</v>
      </c>
      <c r="F21" s="117"/>
      <c r="G21" s="68"/>
    </row>
    <row r="22" spans="2:7" x14ac:dyDescent="0.25">
      <c r="B22" s="370" t="s">
        <v>350</v>
      </c>
      <c r="C22" s="117"/>
      <c r="D22" s="57" t="e">
        <f t="shared" si="0"/>
        <v>#DIV/0!</v>
      </c>
      <c r="E22" s="370"/>
      <c r="F22" s="117"/>
      <c r="G22" s="68"/>
    </row>
    <row r="23" spans="2:7" x14ac:dyDescent="0.25">
      <c r="B23" s="370" t="s">
        <v>350</v>
      </c>
      <c r="C23" s="117"/>
      <c r="D23" s="57" t="e">
        <f t="shared" si="0"/>
        <v>#DIV/0!</v>
      </c>
      <c r="E23" s="370"/>
      <c r="F23" s="117"/>
      <c r="G23" s="68"/>
    </row>
    <row r="24" spans="2:7" s="13" customFormat="1" x14ac:dyDescent="0.25">
      <c r="B24" s="73" t="s">
        <v>355</v>
      </c>
      <c r="C24" s="63">
        <f>SUM(C17:C23)</f>
        <v>0</v>
      </c>
      <c r="D24" s="63" t="e">
        <f>SUM(D17:D23)</f>
        <v>#DIV/0!</v>
      </c>
      <c r="E24" s="362" t="s">
        <v>356</v>
      </c>
      <c r="F24" s="64">
        <f>SUM(F17:F23)</f>
        <v>0</v>
      </c>
      <c r="G24" s="64" t="e">
        <f>SUM(G17:G23)</f>
        <v>#DIV/0!</v>
      </c>
    </row>
    <row r="27" spans="2:7" x14ac:dyDescent="0.25">
      <c r="B27" s="678" t="s">
        <v>358</v>
      </c>
      <c r="C27" s="679" t="e">
        <f>+C24/(C13-G24)</f>
        <v>#DIV/0!</v>
      </c>
      <c r="D27" s="680" t="s">
        <v>357</v>
      </c>
      <c r="E27" s="680"/>
      <c r="F27" s="680"/>
      <c r="G27" s="680"/>
    </row>
    <row r="28" spans="2:7" x14ac:dyDescent="0.25">
      <c r="B28" s="678"/>
      <c r="C28" s="679"/>
      <c r="D28" s="680"/>
      <c r="E28" s="680"/>
      <c r="F28" s="680"/>
      <c r="G28" s="680"/>
    </row>
    <row r="29" spans="2:7" x14ac:dyDescent="0.25">
      <c r="B29" s="678"/>
      <c r="C29" s="679"/>
      <c r="D29" s="680"/>
      <c r="E29" s="680"/>
      <c r="F29" s="680"/>
      <c r="G29" s="680"/>
    </row>
    <row r="31" spans="2:7" x14ac:dyDescent="0.25">
      <c r="B31" s="682" t="s">
        <v>359</v>
      </c>
      <c r="C31" s="714" t="e">
        <f>+C27/C11</f>
        <v>#DIV/0!</v>
      </c>
      <c r="D31" s="681" t="s">
        <v>360</v>
      </c>
      <c r="E31" s="681"/>
      <c r="F31" s="681"/>
      <c r="G31" s="681"/>
    </row>
    <row r="32" spans="2:7" x14ac:dyDescent="0.25">
      <c r="B32" s="682"/>
      <c r="C32" s="714"/>
      <c r="D32" s="681"/>
      <c r="E32" s="681"/>
      <c r="F32" s="681"/>
      <c r="G32" s="681"/>
    </row>
    <row r="33" spans="1:7" x14ac:dyDescent="0.25">
      <c r="B33" s="363"/>
      <c r="C33" s="364"/>
      <c r="D33" s="365"/>
      <c r="E33" s="365"/>
      <c r="F33" s="365"/>
      <c r="G33" s="365"/>
    </row>
    <row r="35" spans="1:7" ht="27.75" customHeight="1" x14ac:dyDescent="0.25">
      <c r="B35" s="540" t="s">
        <v>361</v>
      </c>
      <c r="C35" s="540"/>
      <c r="D35" s="540"/>
      <c r="E35" s="540"/>
    </row>
    <row r="36" spans="1:7" ht="15" customHeight="1" x14ac:dyDescent="0.25">
      <c r="B36" s="676" t="s">
        <v>367</v>
      </c>
      <c r="C36" s="675" t="s">
        <v>362</v>
      </c>
      <c r="D36" s="675" t="s">
        <v>363</v>
      </c>
      <c r="E36" s="677" t="s">
        <v>364</v>
      </c>
    </row>
    <row r="37" spans="1:7" ht="18" customHeight="1" x14ac:dyDescent="0.25">
      <c r="B37" s="676"/>
      <c r="C37" s="675"/>
      <c r="D37" s="675"/>
      <c r="E37" s="677"/>
    </row>
    <row r="38" spans="1:7" ht="18" customHeight="1" x14ac:dyDescent="0.25">
      <c r="B38" s="676"/>
      <c r="C38" s="675"/>
      <c r="D38" s="675"/>
      <c r="E38" s="677"/>
    </row>
    <row r="39" spans="1:7" x14ac:dyDescent="0.25">
      <c r="B39" s="92" t="e">
        <f>+C31</f>
        <v>#DIV/0!</v>
      </c>
      <c r="C39" s="67" t="e">
        <f>+$C$13*B39*$C$11</f>
        <v>#DIV/0!</v>
      </c>
      <c r="D39" s="67" t="e">
        <f>+$C$24+($G$24*(B39*$C$11))</f>
        <v>#DIV/0!</v>
      </c>
      <c r="E39" s="67" t="e">
        <f>+C39-D39</f>
        <v>#DIV/0!</v>
      </c>
      <c r="F39" s="318" t="s">
        <v>365</v>
      </c>
    </row>
    <row r="40" spans="1:7" x14ac:dyDescent="0.25">
      <c r="A40" s="366" t="str">
        <f>+IF(B40&gt;$C$10,"ERRORE","")</f>
        <v/>
      </c>
      <c r="B40" s="372"/>
      <c r="C40" s="67">
        <f>+$C$13*(B40*$C$11)</f>
        <v>0</v>
      </c>
      <c r="D40" s="67" t="e">
        <f t="shared" ref="D40:D42" si="2">+$C$24+($G$24*(B40*$C$11))</f>
        <v>#DIV/0!</v>
      </c>
      <c r="E40" s="67" t="e">
        <f t="shared" ref="E40:E42" si="3">+C40-D40</f>
        <v>#DIV/0!</v>
      </c>
      <c r="F40" s="367" t="e">
        <f>+IF(E40&gt;0,"UTILE","PERDITA")</f>
        <v>#DIV/0!</v>
      </c>
    </row>
    <row r="41" spans="1:7" x14ac:dyDescent="0.25">
      <c r="A41" s="366" t="str">
        <f>+IF(B41&gt;$C$10,"ERRORE","")</f>
        <v/>
      </c>
      <c r="B41" s="372"/>
      <c r="C41" s="67">
        <f t="shared" ref="C41:C42" si="4">+$C$13*(B41*$C$11)</f>
        <v>0</v>
      </c>
      <c r="D41" s="67" t="e">
        <f t="shared" si="2"/>
        <v>#DIV/0!</v>
      </c>
      <c r="E41" s="67" t="e">
        <f t="shared" si="3"/>
        <v>#DIV/0!</v>
      </c>
      <c r="F41" s="367" t="e">
        <f t="shared" ref="F41:F42" si="5">+IF(E41&gt;0,"UTILE","PERDITA")</f>
        <v>#DIV/0!</v>
      </c>
    </row>
    <row r="42" spans="1:7" x14ac:dyDescent="0.25">
      <c r="A42" s="366" t="str">
        <f>+IF(B42&gt;$C$10,"ERRORE","")</f>
        <v/>
      </c>
      <c r="B42" s="372"/>
      <c r="C42" s="67">
        <f t="shared" si="4"/>
        <v>0</v>
      </c>
      <c r="D42" s="67" t="e">
        <f t="shared" si="2"/>
        <v>#DIV/0!</v>
      </c>
      <c r="E42" s="67" t="e">
        <f t="shared" si="3"/>
        <v>#DIV/0!</v>
      </c>
      <c r="F42" s="367" t="e">
        <f t="shared" si="5"/>
        <v>#DIV/0!</v>
      </c>
    </row>
    <row r="45" spans="1:7" x14ac:dyDescent="0.25">
      <c r="B45" s="368" t="s">
        <v>93</v>
      </c>
    </row>
  </sheetData>
  <sheetProtection algorithmName="SHA-512" hashValue="Zu+Y5+qvX5CRkv0U+eJfWaoqCmifqyKfkwnLOT2ACC0U8SoDQK3tW/JGUNsAl74DJKpdV2MDg1V1pXUJ8yAKhA==" saltValue="z2z5+YyPf8BGTMZH+mgPQw==" spinCount="100000" sheet="1" objects="1" scenarios="1"/>
  <mergeCells count="24">
    <mergeCell ref="C36:C38"/>
    <mergeCell ref="B36:B38"/>
    <mergeCell ref="D36:D38"/>
    <mergeCell ref="E36:E38"/>
    <mergeCell ref="B27:B29"/>
    <mergeCell ref="C27:C29"/>
    <mergeCell ref="D27:G29"/>
    <mergeCell ref="D31:G32"/>
    <mergeCell ref="B31:B32"/>
    <mergeCell ref="C31:C32"/>
    <mergeCell ref="B3:G4"/>
    <mergeCell ref="B5:G5"/>
    <mergeCell ref="B6:G6"/>
    <mergeCell ref="B35:E35"/>
    <mergeCell ref="H3:H4"/>
    <mergeCell ref="B7:G7"/>
    <mergeCell ref="B8:G8"/>
    <mergeCell ref="D15:D16"/>
    <mergeCell ref="C15:C16"/>
    <mergeCell ref="H11:J11"/>
    <mergeCell ref="B15:B16"/>
    <mergeCell ref="E15:E16"/>
    <mergeCell ref="F15:F16"/>
    <mergeCell ref="G15:G16"/>
  </mergeCells>
  <conditionalFormatting sqref="A40:A42">
    <cfRule type="beginsWith" dxfId="4" priority="1" operator="beginsWith" text="E">
      <formula>LEFT(A40,LEN("E"))="E"</formula>
    </cfRule>
  </conditionalFormatting>
  <conditionalFormatting sqref="E40:E42">
    <cfRule type="cellIs" dxfId="3" priority="3" operator="lessThan">
      <formula>0</formula>
    </cfRule>
  </conditionalFormatting>
  <conditionalFormatting sqref="F40:F42">
    <cfRule type="beginsWith" dxfId="2" priority="2" operator="beginsWith" text="P">
      <formula>LEFT(F40,LEN("P"))="P"</formula>
    </cfRule>
  </conditionalFormatting>
  <hyperlinks>
    <hyperlink ref="B45" location="UTILITA!A1" display="Vai inizio pagina" xr:uid="{A2E15E96-4671-45AB-89F5-D23ECE2333FB}"/>
    <hyperlink ref="H3:H4" location="MENU!A1" display="Indietro" xr:uid="{F86A929E-5559-4E0F-9FEA-0F2EEAEA48F4}"/>
  </hyperlink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2AB4-E8D3-4319-984B-7227DE01E4E4}">
  <dimension ref="A4:H53"/>
  <sheetViews>
    <sheetView showRowColHeaders="0" workbookViewId="0">
      <selection activeCell="F2" sqref="F2"/>
    </sheetView>
  </sheetViews>
  <sheetFormatPr defaultColWidth="9.140625" defaultRowHeight="15" x14ac:dyDescent="0.25"/>
  <cols>
    <col min="1" max="1" width="12.5703125" style="300" customWidth="1"/>
    <col min="2" max="2" width="27.85546875" style="20" customWidth="1"/>
    <col min="3" max="3" width="15.85546875" style="188" customWidth="1"/>
    <col min="4" max="4" width="15.5703125" style="20" customWidth="1"/>
    <col min="5" max="5" width="16.28515625" style="20" customWidth="1"/>
    <col min="6" max="6" width="13.5703125" style="20" customWidth="1"/>
    <col min="7" max="7" width="14.28515625" style="20" customWidth="1"/>
    <col min="8" max="8" width="28.42578125" style="20" customWidth="1"/>
    <col min="9" max="9" width="15.42578125" style="20" customWidth="1"/>
    <col min="10" max="16384" width="9.140625" style="20"/>
  </cols>
  <sheetData>
    <row r="4" spans="2:8" x14ac:dyDescent="0.25">
      <c r="B4" s="301" t="s">
        <v>217</v>
      </c>
    </row>
    <row r="5" spans="2:8" x14ac:dyDescent="0.25">
      <c r="B5" s="20" t="str">
        <f>+IMPOSTAZIONI!E13</f>
        <v>Reparto HOTEL</v>
      </c>
    </row>
    <row r="6" spans="2:8" x14ac:dyDescent="0.25">
      <c r="B6" s="20" t="str">
        <f>+IMPOSTAZIONI!E14</f>
        <v>Reparto RISTORANTE</v>
      </c>
    </row>
    <row r="7" spans="2:8" x14ac:dyDescent="0.25">
      <c r="B7" s="20" t="str">
        <f>+IMPOSTAZIONI!E15</f>
        <v>Reparto BAR</v>
      </c>
    </row>
    <row r="8" spans="2:8" x14ac:dyDescent="0.25">
      <c r="B8" s="20" t="str">
        <f>+IMPOSTAZIONI!E16</f>
        <v>Reparto WELLNESS</v>
      </c>
    </row>
    <row r="9" spans="2:8" x14ac:dyDescent="0.25">
      <c r="B9" s="20" t="str">
        <f>+IMPOSTAZIONI!E17</f>
        <v>Reparto minor</v>
      </c>
      <c r="C9" s="20" t="str">
        <f>+IMPOSTAZIONI!C17</f>
        <v>Reparto minor</v>
      </c>
    </row>
    <row r="12" spans="2:8" x14ac:dyDescent="0.25">
      <c r="B12" s="300"/>
      <c r="C12" s="302"/>
    </row>
    <row r="13" spans="2:8" x14ac:dyDescent="0.25">
      <c r="B13" s="303" t="s">
        <v>290</v>
      </c>
    </row>
    <row r="14" spans="2:8" x14ac:dyDescent="0.25">
      <c r="B14" s="169" t="str">
        <f>+IF(B5="Reparto HOTEL","HOTEL","")</f>
        <v>HOTEL</v>
      </c>
      <c r="C14" s="302"/>
      <c r="D14" s="188"/>
      <c r="E14" s="36"/>
      <c r="F14" s="304"/>
      <c r="G14" s="27"/>
      <c r="H14" s="304"/>
    </row>
    <row r="15" spans="2:8" x14ac:dyDescent="0.25">
      <c r="B15" s="169" t="str">
        <f>+IF(B6="Reparto RISTORANTE","RISTORANTE","")</f>
        <v>RISTORANTE</v>
      </c>
      <c r="C15" s="302"/>
      <c r="D15" s="188"/>
      <c r="E15" s="305"/>
      <c r="F15" s="306"/>
      <c r="G15" s="306"/>
      <c r="H15" s="188"/>
    </row>
    <row r="16" spans="2:8" x14ac:dyDescent="0.25">
      <c r="B16" s="169" t="str">
        <f>+IF(B7="Reparto BAR","BAR","")</f>
        <v>BAR</v>
      </c>
      <c r="C16" s="302"/>
      <c r="D16" s="188"/>
      <c r="E16" s="305"/>
      <c r="F16" s="306"/>
      <c r="G16" s="306"/>
      <c r="H16" s="188"/>
    </row>
    <row r="17" spans="1:8" x14ac:dyDescent="0.25">
      <c r="B17" s="169" t="str">
        <f>+IF(B8="Reparto WELLNESS","WELLNESS","")</f>
        <v>WELLNESS</v>
      </c>
      <c r="C17" s="302"/>
      <c r="D17" s="188"/>
      <c r="E17" s="305"/>
      <c r="F17" s="306"/>
      <c r="G17" s="306"/>
      <c r="H17" s="188"/>
    </row>
    <row r="18" spans="1:8" x14ac:dyDescent="0.25">
      <c r="B18" s="169" t="str">
        <f>+IF(B9=C9,C9,"")</f>
        <v>Reparto minor</v>
      </c>
      <c r="C18" s="302"/>
      <c r="D18" s="188"/>
      <c r="E18" s="305"/>
      <c r="F18" s="306"/>
      <c r="G18" s="306"/>
      <c r="H18" s="188"/>
    </row>
    <row r="19" spans="1:8" x14ac:dyDescent="0.25">
      <c r="B19" s="300"/>
      <c r="C19" s="302"/>
      <c r="D19" s="188"/>
      <c r="E19" s="305"/>
      <c r="F19" s="306"/>
      <c r="G19" s="306"/>
      <c r="H19" s="188"/>
    </row>
    <row r="22" spans="1:8" x14ac:dyDescent="0.25">
      <c r="B22" s="683" t="s">
        <v>291</v>
      </c>
      <c r="C22" s="684"/>
      <c r="D22" s="684"/>
      <c r="E22" s="684"/>
      <c r="F22" s="684"/>
      <c r="G22" s="685"/>
    </row>
    <row r="23" spans="1:8" x14ac:dyDescent="0.25">
      <c r="D23" s="307" t="s">
        <v>208</v>
      </c>
    </row>
    <row r="24" spans="1:8" x14ac:dyDescent="0.25">
      <c r="A24" s="300" t="s">
        <v>196</v>
      </c>
      <c r="B24" s="36" t="str">
        <f>+IMPOSTAZIONI!E13</f>
        <v>Reparto HOTEL</v>
      </c>
      <c r="C24" s="180">
        <f>+'REP1'!AR55</f>
        <v>0</v>
      </c>
      <c r="D24" s="36" t="str">
        <f t="shared" ref="D24:D29" si="0">+IF(C24=1,$G$24,IF(C24=2,$G$25,IF(C24=3,$G$26,IF(C24=4,$G$27,IF(C24=5,$G$28,IF(C24=6,$G$29,IF(C24=7,$G$30,IF(C24=8,$G$31,IF(C24=9,$G$32,IF(C24=10,$G$33,IF(C24=11,$G$34,IF(C24=12,$G$35,"Dati assenti"))))))))))))</f>
        <v>Dati assenti</v>
      </c>
      <c r="F24" s="20" t="str">
        <f>+IMPOSTAZIONI!B22</f>
        <v>Periodo 1</v>
      </c>
      <c r="G24" s="181">
        <f>+IMPOSTAZIONI!C22</f>
        <v>0</v>
      </c>
    </row>
    <row r="25" spans="1:8" x14ac:dyDescent="0.25">
      <c r="A25" s="300" t="s">
        <v>199</v>
      </c>
      <c r="B25" s="36" t="str">
        <f>+IMPOSTAZIONI!E14</f>
        <v>Reparto RISTORANTE</v>
      </c>
      <c r="C25" s="180">
        <f>+'REP2'!AR62</f>
        <v>0</v>
      </c>
      <c r="D25" s="36" t="str">
        <f t="shared" si="0"/>
        <v>Dati assenti</v>
      </c>
      <c r="F25" s="20" t="str">
        <f>+IMPOSTAZIONI!B23</f>
        <v>Periodo 2</v>
      </c>
      <c r="G25" s="181">
        <f>+IMPOSTAZIONI!C23</f>
        <v>0</v>
      </c>
    </row>
    <row r="26" spans="1:8" x14ac:dyDescent="0.25">
      <c r="A26" s="300" t="s">
        <v>197</v>
      </c>
      <c r="B26" s="36" t="str">
        <f>+IMPOSTAZIONI!E15</f>
        <v>Reparto BAR</v>
      </c>
      <c r="C26" s="180">
        <f>+'REP 3'!AR62</f>
        <v>0</v>
      </c>
      <c r="D26" s="36" t="str">
        <f t="shared" si="0"/>
        <v>Dati assenti</v>
      </c>
      <c r="F26" s="20" t="str">
        <f>+IMPOSTAZIONI!B24</f>
        <v>Periodo 3</v>
      </c>
      <c r="G26" s="181">
        <f>+IMPOSTAZIONI!C24</f>
        <v>0</v>
      </c>
    </row>
    <row r="27" spans="1:8" x14ac:dyDescent="0.25">
      <c r="A27" s="300" t="s">
        <v>200</v>
      </c>
      <c r="B27" s="36" t="str">
        <f>+IMPOSTAZIONI!E16</f>
        <v>Reparto WELLNESS</v>
      </c>
      <c r="C27" s="180">
        <f>+'REP 4'!AR51</f>
        <v>0</v>
      </c>
      <c r="D27" s="36" t="str">
        <f t="shared" si="0"/>
        <v>Dati assenti</v>
      </c>
      <c r="F27" s="20" t="str">
        <f>+IMPOSTAZIONI!B25</f>
        <v>Periodo 4</v>
      </c>
      <c r="G27" s="181">
        <f>+IMPOSTAZIONI!C25</f>
        <v>0</v>
      </c>
    </row>
    <row r="28" spans="1:8" x14ac:dyDescent="0.25">
      <c r="A28" s="300" t="s">
        <v>198</v>
      </c>
      <c r="B28" s="36" t="str">
        <f>+IMPOSTAZIONI!E17</f>
        <v>Reparto minor</v>
      </c>
      <c r="C28" s="180">
        <f>+'REP 5'!AR51</f>
        <v>0</v>
      </c>
      <c r="D28" s="36" t="str">
        <f t="shared" si="0"/>
        <v>Dati assenti</v>
      </c>
      <c r="F28" s="20" t="str">
        <f>+IMPOSTAZIONI!B26</f>
        <v>Periodo 5</v>
      </c>
      <c r="G28" s="181">
        <f>+IMPOSTAZIONI!C26</f>
        <v>0</v>
      </c>
    </row>
    <row r="29" spans="1:8" x14ac:dyDescent="0.25">
      <c r="B29" s="36" t="str">
        <f>+IMPOSTAZIONI!E18</f>
        <v>COSTI COMUNI</v>
      </c>
      <c r="C29" s="180">
        <f>+'BDG COSTI COMUNI'!AR22</f>
        <v>0</v>
      </c>
      <c r="D29" s="36" t="str">
        <f t="shared" si="0"/>
        <v>Dati assenti</v>
      </c>
      <c r="F29" s="20" t="str">
        <f>+IMPOSTAZIONI!B27</f>
        <v>Periodo 6</v>
      </c>
      <c r="G29" s="181">
        <f>+IMPOSTAZIONI!C27</f>
        <v>0</v>
      </c>
    </row>
    <row r="30" spans="1:8" x14ac:dyDescent="0.25">
      <c r="F30" s="20" t="str">
        <f>+IMPOSTAZIONI!B28</f>
        <v>Periodo 7</v>
      </c>
      <c r="G30" s="181">
        <f>+IMPOSTAZIONI!C28</f>
        <v>0</v>
      </c>
    </row>
    <row r="31" spans="1:8" x14ac:dyDescent="0.25">
      <c r="F31" s="20" t="str">
        <f>+IMPOSTAZIONI!B29</f>
        <v>Periodo 8</v>
      </c>
      <c r="G31" s="181">
        <f>+IMPOSTAZIONI!C29</f>
        <v>0</v>
      </c>
    </row>
    <row r="32" spans="1:8" x14ac:dyDescent="0.25">
      <c r="F32" s="20" t="str">
        <f>+IMPOSTAZIONI!B30</f>
        <v>Periodo 9</v>
      </c>
      <c r="G32" s="181">
        <f>+IMPOSTAZIONI!C30</f>
        <v>0</v>
      </c>
    </row>
    <row r="33" spans="6:7" x14ac:dyDescent="0.25">
      <c r="F33" s="20" t="str">
        <f>+IMPOSTAZIONI!B31</f>
        <v>Periodo 10</v>
      </c>
      <c r="G33" s="181">
        <f>+IMPOSTAZIONI!C31</f>
        <v>0</v>
      </c>
    </row>
    <row r="34" spans="6:7" x14ac:dyDescent="0.25">
      <c r="F34" s="20" t="str">
        <f>+IMPOSTAZIONI!B32</f>
        <v>Periodo 11</v>
      </c>
      <c r="G34" s="181">
        <f>+IMPOSTAZIONI!C32</f>
        <v>0</v>
      </c>
    </row>
    <row r="35" spans="6:7" x14ac:dyDescent="0.25">
      <c r="F35" s="20" t="str">
        <f>+IMPOSTAZIONI!B33</f>
        <v>Periodo 12</v>
      </c>
      <c r="G35" s="181">
        <f>+IMPOSTAZIONI!C33</f>
        <v>0</v>
      </c>
    </row>
    <row r="36" spans="6:7" x14ac:dyDescent="0.25">
      <c r="G36" s="181"/>
    </row>
    <row r="37" spans="6:7" x14ac:dyDescent="0.25">
      <c r="G37" s="181"/>
    </row>
    <row r="53" spans="2:2" x14ac:dyDescent="0.25">
      <c r="B53" s="181"/>
    </row>
  </sheetData>
  <sheetProtection algorithmName="SHA-512" hashValue="tyCql48kdpJhw9H+Jo2PQRSB9tpkNeG+i8Ro279tSi8d5qjmrZnO5PFDpQznKls/TpaSjiCoy9RCMF4G9WRhjw==" saltValue="b4BgwLc7YMe1Gg2PHBozUg==" spinCount="100000" sheet="1" objects="1" scenarios="1"/>
  <mergeCells count="1">
    <mergeCell ref="B22:G22"/>
  </mergeCells>
  <phoneticPr fontId="4" type="noConversion"/>
  <conditionalFormatting sqref="B24:B29">
    <cfRule type="containsText" dxfId="1" priority="1" operator="containsText" text="ESCLUSO">
      <formula>NOT(ISERROR(SEARCH("ESCLUSO",B24)))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EB3DE-2E86-40C4-86D1-A03DE6FCDD4C}">
  <dimension ref="A1:Z30"/>
  <sheetViews>
    <sheetView showRowColHeaders="0" workbookViewId="0">
      <selection activeCell="D4" sqref="D4"/>
    </sheetView>
  </sheetViews>
  <sheetFormatPr defaultColWidth="9.140625" defaultRowHeight="15" x14ac:dyDescent="0.25"/>
  <cols>
    <col min="1" max="1" width="5.7109375" style="40" customWidth="1"/>
    <col min="2" max="2" width="42.28515625" style="40" customWidth="1"/>
    <col min="3" max="3" width="16.7109375" style="38" bestFit="1" customWidth="1"/>
    <col min="4" max="5" width="12.7109375" style="40" customWidth="1"/>
    <col min="6" max="6" width="12.28515625" style="40" customWidth="1"/>
    <col min="7" max="7" width="12.140625" style="40" customWidth="1"/>
    <col min="8" max="8" width="13" style="40" customWidth="1"/>
    <col min="9" max="9" width="12.42578125" style="40" customWidth="1"/>
    <col min="10" max="10" width="13.42578125" style="40" customWidth="1"/>
    <col min="11" max="11" width="12" style="40" customWidth="1"/>
    <col min="12" max="12" width="13.140625" style="40" customWidth="1"/>
    <col min="13" max="13" width="12.140625" style="40" customWidth="1"/>
    <col min="14" max="14" width="12" style="40" customWidth="1"/>
    <col min="15" max="15" width="12.7109375" style="40" customWidth="1"/>
    <col min="16" max="16" width="12.85546875" style="40" customWidth="1"/>
    <col min="17" max="17" width="12.140625" style="40" customWidth="1"/>
    <col min="18" max="18" width="12.7109375" style="40" customWidth="1"/>
    <col min="19" max="19" width="14.140625" style="40" customWidth="1"/>
    <col min="20" max="20" width="14.5703125" style="40" customWidth="1"/>
    <col min="21" max="21" width="13.7109375" style="40" customWidth="1"/>
    <col min="22" max="22" width="13" style="40" customWidth="1"/>
    <col min="23" max="23" width="12.42578125" style="40" customWidth="1"/>
    <col min="24" max="24" width="12" style="40" customWidth="1"/>
    <col min="25" max="25" width="13.85546875" style="40" customWidth="1"/>
    <col min="26" max="26" width="12.140625" style="40" customWidth="1"/>
    <col min="27" max="16384" width="9.140625" style="40"/>
  </cols>
  <sheetData>
    <row r="1" spans="1:26" x14ac:dyDescent="0.25">
      <c r="B1" s="147" t="s">
        <v>324</v>
      </c>
    </row>
    <row r="2" spans="1:26" x14ac:dyDescent="0.25">
      <c r="B2" s="296" t="s">
        <v>317</v>
      </c>
      <c r="C2" s="42"/>
    </row>
    <row r="3" spans="1:26" x14ac:dyDescent="0.25">
      <c r="B3" s="297" t="s">
        <v>226</v>
      </c>
      <c r="C3" s="686">
        <f>+'BDG TESORERIA'!C6</f>
        <v>0</v>
      </c>
      <c r="D3" s="686"/>
      <c r="E3" s="687">
        <f>+'BDG TESORERIA'!E6</f>
        <v>0</v>
      </c>
      <c r="F3" s="687"/>
      <c r="G3" s="687">
        <f>+'BDG TESORERIA'!G6</f>
        <v>0</v>
      </c>
      <c r="H3" s="687"/>
      <c r="I3" s="687">
        <f>+'BDG TESORERIA'!I6</f>
        <v>0</v>
      </c>
      <c r="J3" s="687"/>
      <c r="K3" s="687">
        <f>+'BDG TESORERIA'!K6</f>
        <v>0</v>
      </c>
      <c r="L3" s="687"/>
      <c r="M3" s="687">
        <f>+'BDG TESORERIA'!M6</f>
        <v>0</v>
      </c>
      <c r="N3" s="687"/>
      <c r="O3" s="687">
        <f>+'BDG TESORERIA'!O6</f>
        <v>0</v>
      </c>
      <c r="P3" s="687"/>
      <c r="Q3" s="687">
        <f>+'BDG TESORERIA'!Q6</f>
        <v>0</v>
      </c>
      <c r="R3" s="687"/>
      <c r="S3" s="687">
        <f>+'BDG TESORERIA'!S6</f>
        <v>0</v>
      </c>
      <c r="T3" s="687"/>
      <c r="U3" s="687">
        <f>+'BDG TESORERIA'!U6</f>
        <v>0</v>
      </c>
      <c r="V3" s="687"/>
      <c r="W3" s="687">
        <f>+'BDG TESORERIA'!W6</f>
        <v>0</v>
      </c>
      <c r="X3" s="687"/>
      <c r="Y3" s="687">
        <f>+'BDG TESORERIA'!Y6</f>
        <v>0</v>
      </c>
      <c r="Z3" s="687"/>
    </row>
    <row r="4" spans="1:26" x14ac:dyDescent="0.25">
      <c r="B4" s="297"/>
      <c r="C4" s="298" t="s">
        <v>68</v>
      </c>
      <c r="D4" s="298" t="s">
        <v>70</v>
      </c>
      <c r="E4" s="298" t="s">
        <v>68</v>
      </c>
      <c r="F4" s="298" t="s">
        <v>70</v>
      </c>
      <c r="G4" s="298" t="s">
        <v>68</v>
      </c>
      <c r="H4" s="298" t="s">
        <v>70</v>
      </c>
      <c r="I4" s="298" t="s">
        <v>68</v>
      </c>
      <c r="J4" s="298" t="s">
        <v>70</v>
      </c>
      <c r="K4" s="298" t="s">
        <v>68</v>
      </c>
      <c r="L4" s="298" t="s">
        <v>70</v>
      </c>
      <c r="M4" s="298" t="s">
        <v>68</v>
      </c>
      <c r="N4" s="298" t="s">
        <v>70</v>
      </c>
      <c r="O4" s="298" t="s">
        <v>68</v>
      </c>
      <c r="P4" s="298" t="s">
        <v>70</v>
      </c>
      <c r="Q4" s="298" t="s">
        <v>68</v>
      </c>
      <c r="R4" s="298" t="s">
        <v>70</v>
      </c>
      <c r="S4" s="298" t="s">
        <v>68</v>
      </c>
      <c r="T4" s="298" t="s">
        <v>70</v>
      </c>
      <c r="U4" s="298" t="s">
        <v>68</v>
      </c>
      <c r="V4" s="298" t="s">
        <v>70</v>
      </c>
      <c r="W4" s="298" t="s">
        <v>68</v>
      </c>
      <c r="X4" s="298" t="s">
        <v>70</v>
      </c>
      <c r="Y4" s="298" t="s">
        <v>68</v>
      </c>
      <c r="Z4" s="298" t="s">
        <v>70</v>
      </c>
    </row>
    <row r="5" spans="1:26" s="268" customFormat="1" x14ac:dyDescent="0.25">
      <c r="B5" s="261" t="str">
        <f>+IMPOSTAZIONI!E13</f>
        <v>Reparto HOTEL</v>
      </c>
      <c r="C5" s="262">
        <f>+'REP1'!C18</f>
        <v>0</v>
      </c>
      <c r="D5" s="262">
        <f>+'REP1'!D18</f>
        <v>0</v>
      </c>
      <c r="E5" s="262">
        <f>+'REP1'!F18</f>
        <v>0</v>
      </c>
      <c r="F5" s="262">
        <f>+'REP1'!G18</f>
        <v>0</v>
      </c>
      <c r="G5" s="262">
        <f>+'REP1'!I18</f>
        <v>0</v>
      </c>
      <c r="H5" s="262">
        <f>+'REP1'!J18</f>
        <v>0</v>
      </c>
      <c r="I5" s="262">
        <f>+'REP1'!L18</f>
        <v>0</v>
      </c>
      <c r="J5" s="262">
        <f>+'REP1'!M18</f>
        <v>0</v>
      </c>
      <c r="K5" s="262">
        <f>+'REP1'!O18</f>
        <v>0</v>
      </c>
      <c r="L5" s="262">
        <f>+'REP1'!P18</f>
        <v>0</v>
      </c>
      <c r="M5" s="269">
        <f>+'REP1'!R18</f>
        <v>0</v>
      </c>
      <c r="N5" s="262">
        <f>+'REP1'!S18</f>
        <v>0</v>
      </c>
      <c r="O5" s="262">
        <f>+'REP1'!U18</f>
        <v>0</v>
      </c>
      <c r="P5" s="262">
        <f>+'REP1'!V18</f>
        <v>0</v>
      </c>
      <c r="Q5" s="262">
        <f>+'REP1'!X18</f>
        <v>0</v>
      </c>
      <c r="R5" s="262">
        <f>+'REP1'!Y18</f>
        <v>0</v>
      </c>
      <c r="S5" s="262">
        <f>+'REP1'!AA18</f>
        <v>0</v>
      </c>
      <c r="T5" s="262">
        <f>+'REP1'!AB18</f>
        <v>0</v>
      </c>
      <c r="U5" s="262">
        <f>+'REP1'!AD18</f>
        <v>0</v>
      </c>
      <c r="V5" s="262">
        <f>+'REP1'!AE18</f>
        <v>0</v>
      </c>
      <c r="W5" s="262">
        <f>+'REP1'!AG18</f>
        <v>0</v>
      </c>
      <c r="X5" s="262">
        <f>+'REP1'!AH18</f>
        <v>0</v>
      </c>
      <c r="Y5" s="262">
        <f>+'REP1'!AJ18</f>
        <v>0</v>
      </c>
      <c r="Z5" s="262">
        <f>+'REP1'!AK18</f>
        <v>0</v>
      </c>
    </row>
    <row r="6" spans="1:26" s="268" customFormat="1" x14ac:dyDescent="0.25">
      <c r="B6" s="261" t="str">
        <f>+IMPOSTAZIONI!E14</f>
        <v>Reparto RISTORANTE</v>
      </c>
      <c r="C6" s="269">
        <f>+'REP2'!C23</f>
        <v>0</v>
      </c>
      <c r="D6" s="269">
        <f>+'REP2'!D23</f>
        <v>0</v>
      </c>
      <c r="E6" s="269">
        <f>+'REP2'!F23</f>
        <v>0</v>
      </c>
      <c r="F6" s="269">
        <f>+'REP2'!G23</f>
        <v>0</v>
      </c>
      <c r="G6" s="269">
        <f>+'REP2'!I23</f>
        <v>0</v>
      </c>
      <c r="H6" s="269">
        <f>+'REP2'!J23</f>
        <v>0</v>
      </c>
      <c r="I6" s="269">
        <f>+'REP2'!L23</f>
        <v>0</v>
      </c>
      <c r="J6" s="269">
        <f>+'REP2'!M23</f>
        <v>0</v>
      </c>
      <c r="K6" s="269">
        <f>+'REP2'!O23</f>
        <v>0</v>
      </c>
      <c r="L6" s="269">
        <f>+'REP2'!P23</f>
        <v>0</v>
      </c>
      <c r="M6" s="269">
        <f>+'REP2'!R23</f>
        <v>0</v>
      </c>
      <c r="N6" s="269">
        <f>+'REP2'!S23</f>
        <v>0</v>
      </c>
      <c r="O6" s="269">
        <f>+'REP2'!U23</f>
        <v>0</v>
      </c>
      <c r="P6" s="269">
        <f>+'REP2'!V23</f>
        <v>0</v>
      </c>
      <c r="Q6" s="269">
        <f>+'REP2'!X23</f>
        <v>0</v>
      </c>
      <c r="R6" s="269">
        <f>+'REP2'!Y23</f>
        <v>0</v>
      </c>
      <c r="S6" s="269">
        <f>+'REP2'!AA23</f>
        <v>0</v>
      </c>
      <c r="T6" s="269">
        <f>+'REP2'!AB23</f>
        <v>0</v>
      </c>
      <c r="U6" s="269">
        <f>+'REP2'!AD23</f>
        <v>0</v>
      </c>
      <c r="V6" s="269">
        <f>+'REP2'!AE23</f>
        <v>0</v>
      </c>
      <c r="W6" s="269">
        <f>+'REP2'!AG23</f>
        <v>0</v>
      </c>
      <c r="X6" s="269">
        <f>+'REP2'!AH23</f>
        <v>0</v>
      </c>
      <c r="Y6" s="269">
        <f>+'REP2'!AJ23</f>
        <v>0</v>
      </c>
      <c r="Z6" s="269">
        <f>+'REP2'!AK23</f>
        <v>0</v>
      </c>
    </row>
    <row r="7" spans="1:26" s="268" customFormat="1" x14ac:dyDescent="0.25">
      <c r="B7" s="261" t="str">
        <f>+IMPOSTAZIONI!E15</f>
        <v>Reparto BAR</v>
      </c>
      <c r="C7" s="269">
        <f>+'REP 3'!C23</f>
        <v>0</v>
      </c>
      <c r="D7" s="269">
        <f>+'REP 3'!D23</f>
        <v>0</v>
      </c>
      <c r="E7" s="269">
        <f>+'REP 3'!F23</f>
        <v>0</v>
      </c>
      <c r="F7" s="269">
        <f>+'REP 3'!G23</f>
        <v>0</v>
      </c>
      <c r="G7" s="269">
        <f>+'REP 3'!I23</f>
        <v>0</v>
      </c>
      <c r="H7" s="269">
        <f>+'REP 3'!J23</f>
        <v>0</v>
      </c>
      <c r="I7" s="269">
        <f>+'REP 3'!L23</f>
        <v>0</v>
      </c>
      <c r="J7" s="269">
        <f>+'REP 3'!M23</f>
        <v>0</v>
      </c>
      <c r="K7" s="269">
        <f>+'REP 3'!O23</f>
        <v>0</v>
      </c>
      <c r="L7" s="269">
        <f>+'REP 3'!P23</f>
        <v>0</v>
      </c>
      <c r="M7" s="269">
        <f>+'REP 3'!R23</f>
        <v>0</v>
      </c>
      <c r="N7" s="269">
        <f>+'REP 3'!S23</f>
        <v>0</v>
      </c>
      <c r="O7" s="269">
        <f>+'REP 3'!U23</f>
        <v>0</v>
      </c>
      <c r="P7" s="269">
        <f>+'REP 3'!V23</f>
        <v>0</v>
      </c>
      <c r="Q7" s="269">
        <f>+'REP 3'!X23</f>
        <v>0</v>
      </c>
      <c r="R7" s="269">
        <f>+'REP 3'!Y23</f>
        <v>0</v>
      </c>
      <c r="S7" s="269">
        <f>+'REP 3'!AA23</f>
        <v>0</v>
      </c>
      <c r="T7" s="269">
        <f>+'REP 3'!AB23</f>
        <v>0</v>
      </c>
      <c r="U7" s="269">
        <f>+'REP 3'!AD23</f>
        <v>0</v>
      </c>
      <c r="V7" s="269">
        <f>+'REP 3'!AE23</f>
        <v>0</v>
      </c>
      <c r="W7" s="269">
        <f>+'REP 3'!AG23</f>
        <v>0</v>
      </c>
      <c r="X7" s="269">
        <f>+'REP 3'!AH23</f>
        <v>0</v>
      </c>
      <c r="Y7" s="269">
        <f>+'REP 3'!AJ23</f>
        <v>0</v>
      </c>
      <c r="Z7" s="269">
        <f>+'REP 3'!AK23</f>
        <v>0</v>
      </c>
    </row>
    <row r="8" spans="1:26" s="271" customFormat="1" x14ac:dyDescent="0.25">
      <c r="B8" s="261" t="str">
        <f>+IMPOSTAZIONI!E16</f>
        <v>Reparto WELLNESS</v>
      </c>
      <c r="C8" s="269">
        <f>+'REP 4'!C15</f>
        <v>0</v>
      </c>
      <c r="D8" s="269">
        <f>+'REP 4'!D15</f>
        <v>0</v>
      </c>
      <c r="E8" s="269">
        <f>+'REP 4'!F15</f>
        <v>0</v>
      </c>
      <c r="F8" s="269">
        <f>+'REP 4'!G15</f>
        <v>0</v>
      </c>
      <c r="G8" s="269">
        <f>+'REP 4'!I15</f>
        <v>0</v>
      </c>
      <c r="H8" s="269">
        <f>+'REP 4'!J15</f>
        <v>0</v>
      </c>
      <c r="I8" s="269">
        <f>+'REP 4'!L15</f>
        <v>0</v>
      </c>
      <c r="J8" s="269">
        <f>+'REP 4'!M15</f>
        <v>0</v>
      </c>
      <c r="K8" s="269">
        <f>+'REP 4'!O15</f>
        <v>0</v>
      </c>
      <c r="L8" s="269">
        <f>+'REP 4'!P15</f>
        <v>0</v>
      </c>
      <c r="M8" s="269">
        <f>+'REP 4'!R15</f>
        <v>0</v>
      </c>
      <c r="N8" s="269">
        <f>+'REP 4'!S15</f>
        <v>0</v>
      </c>
      <c r="O8" s="269">
        <f>+'REP 4'!U15</f>
        <v>0</v>
      </c>
      <c r="P8" s="269">
        <f>+'REP 4'!V15</f>
        <v>0</v>
      </c>
      <c r="Q8" s="269">
        <f>+'REP 4'!X15</f>
        <v>0</v>
      </c>
      <c r="R8" s="269">
        <f>+'REP 4'!Y15</f>
        <v>0</v>
      </c>
      <c r="S8" s="269">
        <f>+'REP 4'!AA15</f>
        <v>0</v>
      </c>
      <c r="T8" s="269">
        <f>+'REP 4'!AB15</f>
        <v>0</v>
      </c>
      <c r="U8" s="269">
        <f>+'REP 4'!AD15</f>
        <v>0</v>
      </c>
      <c r="V8" s="269">
        <f>+'REP 4'!AE15</f>
        <v>0</v>
      </c>
      <c r="W8" s="269">
        <f>+'REP 4'!AG15</f>
        <v>0</v>
      </c>
      <c r="X8" s="269">
        <f>+'REP 4'!AH15</f>
        <v>0</v>
      </c>
      <c r="Y8" s="269">
        <f>+'REP 4'!AJ15</f>
        <v>0</v>
      </c>
      <c r="Z8" s="269">
        <f>+'REP 4'!AK15</f>
        <v>0</v>
      </c>
    </row>
    <row r="9" spans="1:26" s="268" customFormat="1" x14ac:dyDescent="0.25">
      <c r="B9" s="261" t="str">
        <f>+IMPOSTAZIONI!E17</f>
        <v>Reparto minor</v>
      </c>
      <c r="C9" s="269">
        <f>+'REP 5'!C7</f>
        <v>0</v>
      </c>
      <c r="D9" s="269">
        <f>+'REP 5'!D7</f>
        <v>0</v>
      </c>
      <c r="E9" s="269">
        <f>+'REP 5'!F7</f>
        <v>0</v>
      </c>
      <c r="F9" s="269">
        <f>+'REP 5'!G7</f>
        <v>0</v>
      </c>
      <c r="G9" s="269">
        <f>+'REP 5'!I7</f>
        <v>0</v>
      </c>
      <c r="H9" s="269">
        <f>+'REP 5'!J7</f>
        <v>0</v>
      </c>
      <c r="I9" s="269">
        <f>+'REP 5'!L7</f>
        <v>0</v>
      </c>
      <c r="J9" s="269">
        <f>+'REP 5'!M7</f>
        <v>0</v>
      </c>
      <c r="K9" s="269">
        <f>+'REP 5'!O7</f>
        <v>0</v>
      </c>
      <c r="L9" s="269">
        <f>+'REP 5'!P7</f>
        <v>0</v>
      </c>
      <c r="M9" s="269">
        <f>+'REP 5'!R7</f>
        <v>0</v>
      </c>
      <c r="N9" s="269">
        <f>+'REP 5'!S7</f>
        <v>0</v>
      </c>
      <c r="O9" s="269">
        <f>+'REP 5'!U7</f>
        <v>0</v>
      </c>
      <c r="P9" s="269">
        <f>+'REP 5'!V7</f>
        <v>0</v>
      </c>
      <c r="Q9" s="269">
        <f>+'REP 5'!X7</f>
        <v>0</v>
      </c>
      <c r="R9" s="269">
        <f>+'REP 5'!Y7</f>
        <v>0</v>
      </c>
      <c r="S9" s="269">
        <f>+'REP 5'!AA7</f>
        <v>0</v>
      </c>
      <c r="T9" s="269">
        <f>+'REP 5'!AB7</f>
        <v>0</v>
      </c>
      <c r="U9" s="269">
        <f>+'REP 5'!AD7</f>
        <v>0</v>
      </c>
      <c r="V9" s="269">
        <f>+'REP 5'!AE7</f>
        <v>0</v>
      </c>
      <c r="W9" s="269">
        <f>+'REP 5'!AG7</f>
        <v>0</v>
      </c>
      <c r="X9" s="269">
        <f>+'REP 5'!AH7</f>
        <v>0</v>
      </c>
      <c r="Y9" s="269">
        <f>+'REP 5'!AJ7</f>
        <v>0</v>
      </c>
      <c r="Z9" s="269">
        <f>+'REP 5'!AK7</f>
        <v>0</v>
      </c>
    </row>
    <row r="10" spans="1:26" x14ac:dyDescent="0.25">
      <c r="A10" s="552"/>
      <c r="B10" s="299" t="s">
        <v>237</v>
      </c>
      <c r="C10" s="57"/>
    </row>
    <row r="11" spans="1:26" s="268" customFormat="1" x14ac:dyDescent="0.25">
      <c r="A11" s="552"/>
      <c r="B11" s="150" t="str">
        <f>+B5</f>
        <v>Reparto HOTEL</v>
      </c>
      <c r="C11" s="269">
        <f>+'REP1'!C53</f>
        <v>0</v>
      </c>
      <c r="D11" s="269">
        <f>+'REP1'!D53</f>
        <v>0</v>
      </c>
      <c r="E11" s="269">
        <f>+'REP1'!F53</f>
        <v>0</v>
      </c>
      <c r="F11" s="269">
        <f>+'REP1'!G53</f>
        <v>0</v>
      </c>
      <c r="G11" s="269">
        <f>+'REP1'!I53</f>
        <v>0</v>
      </c>
      <c r="H11" s="269">
        <f>+'REP1'!J53</f>
        <v>0</v>
      </c>
      <c r="I11" s="269">
        <f>+'REP1'!L53</f>
        <v>0</v>
      </c>
      <c r="J11" s="269">
        <f>+'REP1'!M53</f>
        <v>0</v>
      </c>
      <c r="K11" s="269">
        <f>+'REP1'!O53</f>
        <v>0</v>
      </c>
      <c r="L11" s="269">
        <f>+'REP1'!P53</f>
        <v>0</v>
      </c>
      <c r="M11" s="269">
        <f>+'REP1'!R53</f>
        <v>0</v>
      </c>
      <c r="N11" s="269">
        <f>+'REP1'!S53</f>
        <v>0</v>
      </c>
      <c r="O11" s="269">
        <f>+'REP1'!U53</f>
        <v>0</v>
      </c>
      <c r="P11" s="269">
        <f>+'REP1'!V53</f>
        <v>0</v>
      </c>
      <c r="Q11" s="269">
        <f>+'REP1'!X53</f>
        <v>0</v>
      </c>
      <c r="R11" s="269">
        <f>+'REP1'!Y53</f>
        <v>0</v>
      </c>
      <c r="S11" s="269">
        <f>+'REP1'!AA53</f>
        <v>0</v>
      </c>
      <c r="T11" s="269">
        <f>+'REP1'!AB53</f>
        <v>0</v>
      </c>
      <c r="U11" s="269">
        <f>+'REP1'!AD53</f>
        <v>0</v>
      </c>
      <c r="V11" s="269">
        <f>+'REP1'!AE53</f>
        <v>0</v>
      </c>
      <c r="W11" s="269">
        <f>+'REP1'!AG53</f>
        <v>0</v>
      </c>
      <c r="X11" s="269">
        <f>+'REP1'!AH53</f>
        <v>0</v>
      </c>
      <c r="Y11" s="269">
        <f>+'REP1'!AJ53</f>
        <v>0</v>
      </c>
      <c r="Z11" s="269">
        <f>+'REP1'!AK53</f>
        <v>0</v>
      </c>
    </row>
    <row r="12" spans="1:26" s="268" customFormat="1" x14ac:dyDescent="0.25">
      <c r="B12" s="150" t="str">
        <f>+B6</f>
        <v>Reparto RISTORANTE</v>
      </c>
      <c r="C12" s="269">
        <f>+'REP2'!C60</f>
        <v>0</v>
      </c>
      <c r="D12" s="269">
        <f>+'REP2'!D60</f>
        <v>0</v>
      </c>
      <c r="E12" s="269">
        <f>+'REP2'!F60</f>
        <v>0</v>
      </c>
      <c r="F12" s="269">
        <f>+'REP2'!G60</f>
        <v>0</v>
      </c>
      <c r="G12" s="269">
        <f>+'REP2'!I60</f>
        <v>0</v>
      </c>
      <c r="H12" s="269">
        <f>+'REP2'!J60</f>
        <v>0</v>
      </c>
      <c r="I12" s="269">
        <f>+'REP2'!L60</f>
        <v>0</v>
      </c>
      <c r="J12" s="269">
        <f>+'REP2'!M60</f>
        <v>0</v>
      </c>
      <c r="K12" s="269">
        <f>+'REP2'!O60</f>
        <v>0</v>
      </c>
      <c r="L12" s="269">
        <f>+'REP2'!P60</f>
        <v>0</v>
      </c>
      <c r="M12" s="269">
        <f>+'REP2'!R60</f>
        <v>0</v>
      </c>
      <c r="N12" s="269">
        <f>+'REP2'!S60</f>
        <v>0</v>
      </c>
      <c r="O12" s="269">
        <f>+'REP2'!U60</f>
        <v>0</v>
      </c>
      <c r="P12" s="269">
        <f>+'REP2'!V60</f>
        <v>0</v>
      </c>
      <c r="Q12" s="269">
        <f>+'REP2'!X60</f>
        <v>0</v>
      </c>
      <c r="R12" s="269">
        <f>+'REP2'!Y60</f>
        <v>0</v>
      </c>
      <c r="S12" s="269">
        <f>+'REP2'!AA60</f>
        <v>0</v>
      </c>
      <c r="T12" s="269">
        <f>+'REP2'!AB60</f>
        <v>0</v>
      </c>
      <c r="U12" s="269">
        <f>+'REP2'!AD60</f>
        <v>0</v>
      </c>
      <c r="V12" s="269">
        <f>+'REP2'!AE60</f>
        <v>0</v>
      </c>
      <c r="W12" s="269">
        <f>+'REP2'!AG60</f>
        <v>0</v>
      </c>
      <c r="X12" s="269">
        <f>+'REP2'!AH60</f>
        <v>0</v>
      </c>
      <c r="Y12" s="269">
        <f>+'REP2'!AJ60</f>
        <v>0</v>
      </c>
      <c r="Z12" s="269">
        <f>+'REP2'!AK60</f>
        <v>0</v>
      </c>
    </row>
    <row r="13" spans="1:26" s="271" customFormat="1" x14ac:dyDescent="0.25">
      <c r="B13" s="150" t="str">
        <f>+B7</f>
        <v>Reparto BAR</v>
      </c>
      <c r="C13" s="269">
        <f>+'REP 3'!C60</f>
        <v>0</v>
      </c>
      <c r="D13" s="269">
        <f>+'REP 3'!D60</f>
        <v>0</v>
      </c>
      <c r="E13" s="269">
        <f>+'REP 3'!F60</f>
        <v>0</v>
      </c>
      <c r="F13" s="269">
        <f>+'REP 3'!G60</f>
        <v>0</v>
      </c>
      <c r="G13" s="269">
        <f>+'REP 3'!I60</f>
        <v>0</v>
      </c>
      <c r="H13" s="269">
        <f>+'REP 3'!J60</f>
        <v>0</v>
      </c>
      <c r="I13" s="269">
        <f>+'REP 3'!L60</f>
        <v>0</v>
      </c>
      <c r="J13" s="269">
        <f>+'REP 3'!M60</f>
        <v>0</v>
      </c>
      <c r="K13" s="269">
        <f>+'REP 3'!O60</f>
        <v>0</v>
      </c>
      <c r="L13" s="269">
        <f>+'REP 3'!P60</f>
        <v>0</v>
      </c>
      <c r="M13" s="269">
        <f>+'REP 3'!R60</f>
        <v>0</v>
      </c>
      <c r="N13" s="269">
        <f>+'REP 3'!S60</f>
        <v>0</v>
      </c>
      <c r="O13" s="269">
        <f>+'REP 3'!U60</f>
        <v>0</v>
      </c>
      <c r="P13" s="269">
        <f>+'REP 3'!V60</f>
        <v>0</v>
      </c>
      <c r="Q13" s="269">
        <f>+'REP 3'!X60</f>
        <v>0</v>
      </c>
      <c r="R13" s="269">
        <f>+'REP 3'!Y60</f>
        <v>0</v>
      </c>
      <c r="S13" s="269">
        <f>+'REP 3'!AA60</f>
        <v>0</v>
      </c>
      <c r="T13" s="269">
        <f>+'REP 3'!AB60</f>
        <v>0</v>
      </c>
      <c r="U13" s="269">
        <f>+'REP 3'!AD60</f>
        <v>0</v>
      </c>
      <c r="V13" s="269">
        <f>+'REP 3'!AE60</f>
        <v>0</v>
      </c>
      <c r="W13" s="269">
        <f>+'REP 3'!AG60</f>
        <v>0</v>
      </c>
      <c r="X13" s="269">
        <f>+'REP 3'!AH60</f>
        <v>0</v>
      </c>
      <c r="Y13" s="269">
        <f>+'REP 3'!AJ60</f>
        <v>0</v>
      </c>
      <c r="Z13" s="269">
        <f>+'REP 3'!AK60</f>
        <v>0</v>
      </c>
    </row>
    <row r="14" spans="1:26" s="268" customFormat="1" x14ac:dyDescent="0.25">
      <c r="B14" s="150" t="str">
        <f>+B8</f>
        <v>Reparto WELLNESS</v>
      </c>
      <c r="C14" s="269">
        <f>+'REP 4'!C49</f>
        <v>0</v>
      </c>
      <c r="D14" s="269">
        <f>+'REP 4'!D49</f>
        <v>0</v>
      </c>
      <c r="E14" s="269">
        <f>+'REP 4'!F49</f>
        <v>0</v>
      </c>
      <c r="F14" s="269">
        <f>+'REP 4'!G49</f>
        <v>0</v>
      </c>
      <c r="G14" s="269">
        <f>+'REP 4'!I49</f>
        <v>0</v>
      </c>
      <c r="H14" s="269">
        <f>+'REP 4'!J49</f>
        <v>0</v>
      </c>
      <c r="I14" s="269">
        <f>+'REP 4'!L49</f>
        <v>0</v>
      </c>
      <c r="J14" s="269">
        <f>+'REP 4'!M49</f>
        <v>0</v>
      </c>
      <c r="K14" s="269">
        <f>+'REP 4'!O49</f>
        <v>0</v>
      </c>
      <c r="L14" s="269">
        <f>+'REP 4'!P49</f>
        <v>0</v>
      </c>
      <c r="M14" s="269">
        <f>+'REP 4'!R49</f>
        <v>0</v>
      </c>
      <c r="N14" s="269">
        <f>+'REP 4'!S49</f>
        <v>0</v>
      </c>
      <c r="O14" s="269">
        <f>+'REP 4'!U49</f>
        <v>0</v>
      </c>
      <c r="P14" s="269">
        <f>+'REP 4'!V49</f>
        <v>0</v>
      </c>
      <c r="Q14" s="269">
        <f>+'REP 4'!X49</f>
        <v>0</v>
      </c>
      <c r="R14" s="269">
        <f>+'REP 4'!Y49</f>
        <v>0</v>
      </c>
      <c r="S14" s="269">
        <f>+'REP 4'!AA49</f>
        <v>0</v>
      </c>
      <c r="T14" s="269">
        <f>+'REP 4'!AB49</f>
        <v>0</v>
      </c>
      <c r="U14" s="269">
        <f>+'REP 4'!AD49</f>
        <v>0</v>
      </c>
      <c r="V14" s="269">
        <f>+'REP 4'!AE49</f>
        <v>0</v>
      </c>
      <c r="W14" s="269">
        <f>+'REP 4'!AG49</f>
        <v>0</v>
      </c>
      <c r="X14" s="269">
        <f>+'REP 4'!AH49</f>
        <v>0</v>
      </c>
      <c r="Y14" s="269">
        <f>+'REP 4'!AJ49</f>
        <v>0</v>
      </c>
      <c r="Z14" s="269">
        <f>+'REP 4'!AK49</f>
        <v>0</v>
      </c>
    </row>
    <row r="15" spans="1:26" s="271" customFormat="1" x14ac:dyDescent="0.25">
      <c r="B15" s="150" t="str">
        <f>+B9</f>
        <v>Reparto minor</v>
      </c>
      <c r="C15" s="269">
        <f>+'REP 5'!C19</f>
        <v>0</v>
      </c>
      <c r="D15" s="269">
        <f>+'REP 5'!D19</f>
        <v>0</v>
      </c>
      <c r="E15" s="269">
        <f>+'REP 5'!F19</f>
        <v>0</v>
      </c>
      <c r="F15" s="269">
        <f>+'REP 5'!G19</f>
        <v>0</v>
      </c>
      <c r="G15" s="269">
        <f>+'REP 5'!I19</f>
        <v>0</v>
      </c>
      <c r="H15" s="269">
        <f>+'REP 5'!J19</f>
        <v>0</v>
      </c>
      <c r="I15" s="269">
        <f>+'REP 5'!L19</f>
        <v>0</v>
      </c>
      <c r="J15" s="269">
        <f>+'REP 5'!M19</f>
        <v>0</v>
      </c>
      <c r="K15" s="269">
        <f>+'REP 5'!O19</f>
        <v>0</v>
      </c>
      <c r="L15" s="269">
        <f>+'REP 5'!P19</f>
        <v>0</v>
      </c>
      <c r="M15" s="269">
        <f>+'REP 5'!R19</f>
        <v>0</v>
      </c>
      <c r="N15" s="269">
        <f>+'REP 5'!S19</f>
        <v>0</v>
      </c>
      <c r="O15" s="269">
        <f>+'REP 5'!U19</f>
        <v>0</v>
      </c>
      <c r="P15" s="269">
        <f>+'REP 5'!V19</f>
        <v>0</v>
      </c>
      <c r="Q15" s="269">
        <f>+'REP 5'!X19</f>
        <v>0</v>
      </c>
      <c r="R15" s="269">
        <f>+'REP 5'!Y19</f>
        <v>0</v>
      </c>
      <c r="S15" s="269">
        <f>+'REP 5'!AA19</f>
        <v>0</v>
      </c>
      <c r="T15" s="269">
        <f>+'REP 5'!AB19</f>
        <v>0</v>
      </c>
      <c r="U15" s="269">
        <f>+'REP 5'!AD19</f>
        <v>0</v>
      </c>
      <c r="V15" s="269">
        <f>+'REP 5'!AE19</f>
        <v>0</v>
      </c>
      <c r="W15" s="269">
        <f>+'REP 5'!AG19</f>
        <v>0</v>
      </c>
      <c r="X15" s="269">
        <f>+'REP 5'!AH19</f>
        <v>0</v>
      </c>
      <c r="Y15" s="269">
        <f>+'REP 5'!AJ19</f>
        <v>0</v>
      </c>
      <c r="Z15" s="269">
        <f>+'REP 5'!AK19</f>
        <v>0</v>
      </c>
    </row>
    <row r="16" spans="1:26" s="268" customFormat="1" x14ac:dyDescent="0.25">
      <c r="B16" s="278" t="s">
        <v>238</v>
      </c>
      <c r="C16" s="279"/>
    </row>
    <row r="17" spans="1:26" s="268" customFormat="1" x14ac:dyDescent="0.25">
      <c r="B17" s="150" t="s">
        <v>50</v>
      </c>
      <c r="C17" s="269">
        <f>+'BDG COSTI COMUNI'!C8</f>
        <v>0</v>
      </c>
      <c r="D17" s="269">
        <f>+'BDG COSTI COMUNI'!D8</f>
        <v>0</v>
      </c>
      <c r="E17" s="269">
        <f>+'BDG COSTI COMUNI'!F8</f>
        <v>0</v>
      </c>
      <c r="F17" s="269">
        <f>+'BDG COSTI COMUNI'!G8</f>
        <v>0</v>
      </c>
      <c r="G17" s="269">
        <f>+'BDG COSTI COMUNI'!I8</f>
        <v>0</v>
      </c>
      <c r="H17" s="269">
        <f>+'BDG COSTI COMUNI'!J8</f>
        <v>0</v>
      </c>
      <c r="I17" s="269">
        <f>+'BDG COSTI COMUNI'!L8</f>
        <v>0</v>
      </c>
      <c r="J17" s="269">
        <f>+'BDG COSTI COMUNI'!M8</f>
        <v>0</v>
      </c>
      <c r="K17" s="269">
        <f>+'BDG COSTI COMUNI'!O8</f>
        <v>0</v>
      </c>
      <c r="L17" s="269">
        <f>+'BDG COSTI COMUNI'!P8</f>
        <v>0</v>
      </c>
      <c r="M17" s="269">
        <f>+'BDG COSTI COMUNI'!R8</f>
        <v>0</v>
      </c>
      <c r="N17" s="269">
        <f>+'BDG COSTI COMUNI'!S8</f>
        <v>0</v>
      </c>
      <c r="O17" s="269">
        <f>+'BDG COSTI COMUNI'!U8</f>
        <v>0</v>
      </c>
      <c r="P17" s="269">
        <f>+'BDG COSTI COMUNI'!V8</f>
        <v>0</v>
      </c>
      <c r="Q17" s="269">
        <f>+'BDG COSTI COMUNI'!X8</f>
        <v>0</v>
      </c>
      <c r="R17" s="269">
        <f>+'BDG COSTI COMUNI'!Y8</f>
        <v>0</v>
      </c>
      <c r="S17" s="269">
        <f>+'BDG COSTI COMUNI'!AA8</f>
        <v>0</v>
      </c>
      <c r="T17" s="269">
        <f>+'BDG COSTI COMUNI'!AB8</f>
        <v>0</v>
      </c>
      <c r="U17" s="269">
        <f>+'BDG COSTI COMUNI'!AD8</f>
        <v>0</v>
      </c>
      <c r="V17" s="269">
        <f>+'BDG COSTI COMUNI'!AE8</f>
        <v>0</v>
      </c>
      <c r="W17" s="269">
        <f>+'BDG COSTI COMUNI'!AG8</f>
        <v>0</v>
      </c>
      <c r="X17" s="269">
        <f>+'BDG COSTI COMUNI'!AH8</f>
        <v>0</v>
      </c>
      <c r="Y17" s="269">
        <f>+'BDG COSTI COMUNI'!AJ8</f>
        <v>0</v>
      </c>
      <c r="Z17" s="269">
        <f>+'BDG COSTI COMUNI'!AK8</f>
        <v>0</v>
      </c>
    </row>
    <row r="18" spans="1:26" s="268" customFormat="1" x14ac:dyDescent="0.25">
      <c r="B18" s="150" t="s">
        <v>51</v>
      </c>
      <c r="C18" s="269">
        <f>+'BDG COSTI COMUNI'!C9</f>
        <v>0</v>
      </c>
      <c r="D18" s="269">
        <f>+'BDG COSTI COMUNI'!D9</f>
        <v>0</v>
      </c>
      <c r="E18" s="269">
        <f>+'BDG COSTI COMUNI'!F9</f>
        <v>0</v>
      </c>
      <c r="F18" s="269">
        <f>+'BDG COSTI COMUNI'!G9</f>
        <v>0</v>
      </c>
      <c r="G18" s="269">
        <f>+'BDG COSTI COMUNI'!I9</f>
        <v>0</v>
      </c>
      <c r="H18" s="269">
        <f>+'BDG COSTI COMUNI'!J9</f>
        <v>0</v>
      </c>
      <c r="I18" s="269">
        <f>+'BDG COSTI COMUNI'!L9</f>
        <v>0</v>
      </c>
      <c r="J18" s="269">
        <f>+'BDG COSTI COMUNI'!M9</f>
        <v>0</v>
      </c>
      <c r="K18" s="269">
        <f>+'BDG COSTI COMUNI'!O9</f>
        <v>0</v>
      </c>
      <c r="L18" s="269">
        <f>+'BDG COSTI COMUNI'!P9</f>
        <v>0</v>
      </c>
      <c r="M18" s="269">
        <f>+'BDG COSTI COMUNI'!R9</f>
        <v>0</v>
      </c>
      <c r="N18" s="269">
        <f>+'BDG COSTI COMUNI'!S9</f>
        <v>0</v>
      </c>
      <c r="O18" s="269">
        <f>+'BDG COSTI COMUNI'!U9</f>
        <v>0</v>
      </c>
      <c r="P18" s="269">
        <f>+'BDG COSTI COMUNI'!V9</f>
        <v>0</v>
      </c>
      <c r="Q18" s="269">
        <f>+'BDG COSTI COMUNI'!X9</f>
        <v>0</v>
      </c>
      <c r="R18" s="269">
        <f>+'BDG COSTI COMUNI'!Y9</f>
        <v>0</v>
      </c>
      <c r="S18" s="269">
        <f>+'BDG COSTI COMUNI'!AA9</f>
        <v>0</v>
      </c>
      <c r="T18" s="269">
        <f>+'BDG COSTI COMUNI'!AB9</f>
        <v>0</v>
      </c>
      <c r="U18" s="269">
        <f>+'BDG COSTI COMUNI'!AD9</f>
        <v>0</v>
      </c>
      <c r="V18" s="269">
        <f>+'BDG COSTI COMUNI'!AE9</f>
        <v>0</v>
      </c>
      <c r="W18" s="269">
        <f>+'BDG COSTI COMUNI'!AG9</f>
        <v>0</v>
      </c>
      <c r="X18" s="269">
        <f>+'BDG COSTI COMUNI'!AH9</f>
        <v>0</v>
      </c>
      <c r="Y18" s="269">
        <f>+'BDG COSTI COMUNI'!AJ9</f>
        <v>0</v>
      </c>
      <c r="Z18" s="269">
        <f>+'BDG COSTI COMUNI'!AK9</f>
        <v>0</v>
      </c>
    </row>
    <row r="19" spans="1:26" s="268" customFormat="1" x14ac:dyDescent="0.25">
      <c r="B19" s="150" t="s">
        <v>52</v>
      </c>
      <c r="C19" s="269">
        <f>+'BDG COSTI COMUNI'!C10</f>
        <v>0</v>
      </c>
      <c r="D19" s="269">
        <f>+'BDG COSTI COMUNI'!D10</f>
        <v>0</v>
      </c>
      <c r="E19" s="269">
        <f>+'BDG COSTI COMUNI'!F10</f>
        <v>0</v>
      </c>
      <c r="F19" s="269">
        <f>+'BDG COSTI COMUNI'!G10</f>
        <v>0</v>
      </c>
      <c r="G19" s="269">
        <f>+'BDG COSTI COMUNI'!I10</f>
        <v>0</v>
      </c>
      <c r="H19" s="269">
        <f>+'BDG COSTI COMUNI'!J10</f>
        <v>0</v>
      </c>
      <c r="I19" s="269">
        <f>+'BDG COSTI COMUNI'!L10</f>
        <v>0</v>
      </c>
      <c r="J19" s="269">
        <f>+'BDG COSTI COMUNI'!M10</f>
        <v>0</v>
      </c>
      <c r="K19" s="269">
        <f>+'BDG COSTI COMUNI'!O10</f>
        <v>0</v>
      </c>
      <c r="L19" s="269">
        <f>+'BDG COSTI COMUNI'!P10</f>
        <v>0</v>
      </c>
      <c r="M19" s="269">
        <f>+'BDG COSTI COMUNI'!R10</f>
        <v>0</v>
      </c>
      <c r="N19" s="269">
        <f>+'BDG COSTI COMUNI'!S10</f>
        <v>0</v>
      </c>
      <c r="O19" s="269">
        <f>+'BDG COSTI COMUNI'!U10</f>
        <v>0</v>
      </c>
      <c r="P19" s="269">
        <f>+'BDG COSTI COMUNI'!V10</f>
        <v>0</v>
      </c>
      <c r="Q19" s="269">
        <f>+'BDG COSTI COMUNI'!X10</f>
        <v>0</v>
      </c>
      <c r="R19" s="269">
        <f>+'BDG COSTI COMUNI'!Y10</f>
        <v>0</v>
      </c>
      <c r="S19" s="269">
        <f>+'BDG COSTI COMUNI'!AA10</f>
        <v>0</v>
      </c>
      <c r="T19" s="269">
        <f>+'BDG COSTI COMUNI'!AB10</f>
        <v>0</v>
      </c>
      <c r="U19" s="269">
        <f>+'BDG COSTI COMUNI'!AD10</f>
        <v>0</v>
      </c>
      <c r="V19" s="269">
        <f>+'BDG COSTI COMUNI'!AE10</f>
        <v>0</v>
      </c>
      <c r="W19" s="269">
        <f>+'BDG COSTI COMUNI'!AG10</f>
        <v>0</v>
      </c>
      <c r="X19" s="269">
        <f>+'BDG COSTI COMUNI'!AH10</f>
        <v>0</v>
      </c>
      <c r="Y19" s="269">
        <f>+'BDG COSTI COMUNI'!AJ10</f>
        <v>0</v>
      </c>
      <c r="Z19" s="269">
        <f>+'BDG COSTI COMUNI'!AK10</f>
        <v>0</v>
      </c>
    </row>
    <row r="20" spans="1:26" s="268" customFormat="1" x14ac:dyDescent="0.25">
      <c r="B20" s="150" t="s">
        <v>53</v>
      </c>
      <c r="C20" s="269">
        <f>+'BDG COSTI COMUNI'!C11</f>
        <v>0</v>
      </c>
      <c r="D20" s="269">
        <f>+'BDG COSTI COMUNI'!D11</f>
        <v>0</v>
      </c>
      <c r="E20" s="269">
        <f>+'BDG COSTI COMUNI'!F11</f>
        <v>0</v>
      </c>
      <c r="F20" s="269">
        <f>+'BDG COSTI COMUNI'!G11</f>
        <v>0</v>
      </c>
      <c r="G20" s="269">
        <f>+'BDG COSTI COMUNI'!I11</f>
        <v>0</v>
      </c>
      <c r="H20" s="269">
        <f>+'BDG COSTI COMUNI'!J11</f>
        <v>0</v>
      </c>
      <c r="I20" s="269">
        <f>+'BDG COSTI COMUNI'!L11</f>
        <v>0</v>
      </c>
      <c r="J20" s="269">
        <f>+'BDG COSTI COMUNI'!M11</f>
        <v>0</v>
      </c>
      <c r="K20" s="269">
        <f>+'BDG COSTI COMUNI'!O11</f>
        <v>0</v>
      </c>
      <c r="L20" s="269">
        <f>+'BDG COSTI COMUNI'!P11</f>
        <v>0</v>
      </c>
      <c r="M20" s="269">
        <f>+'BDG COSTI COMUNI'!R11</f>
        <v>0</v>
      </c>
      <c r="N20" s="269">
        <f>+'BDG COSTI COMUNI'!S11</f>
        <v>0</v>
      </c>
      <c r="O20" s="269">
        <f>+'BDG COSTI COMUNI'!U11</f>
        <v>0</v>
      </c>
      <c r="P20" s="269">
        <f>+'BDG COSTI COMUNI'!V11</f>
        <v>0</v>
      </c>
      <c r="Q20" s="269">
        <f>+'BDG COSTI COMUNI'!X11</f>
        <v>0</v>
      </c>
      <c r="R20" s="269">
        <f>+'BDG COSTI COMUNI'!Y11</f>
        <v>0</v>
      </c>
      <c r="S20" s="269">
        <f>+'BDG COSTI COMUNI'!AA11</f>
        <v>0</v>
      </c>
      <c r="T20" s="269">
        <f>+'BDG COSTI COMUNI'!AB11</f>
        <v>0</v>
      </c>
      <c r="U20" s="269">
        <f>+'BDG COSTI COMUNI'!AD11</f>
        <v>0</v>
      </c>
      <c r="V20" s="269">
        <f>+'BDG COSTI COMUNI'!AE11</f>
        <v>0</v>
      </c>
      <c r="W20" s="269">
        <f>+'BDG COSTI COMUNI'!AG11</f>
        <v>0</v>
      </c>
      <c r="X20" s="269">
        <f>+'BDG COSTI COMUNI'!AH11</f>
        <v>0</v>
      </c>
      <c r="Y20" s="269">
        <f>+'BDG COSTI COMUNI'!AJ11</f>
        <v>0</v>
      </c>
      <c r="Z20" s="269">
        <f>+'BDG COSTI COMUNI'!AK11</f>
        <v>0</v>
      </c>
    </row>
    <row r="21" spans="1:26" s="268" customFormat="1" x14ac:dyDescent="0.25">
      <c r="B21" s="150" t="s">
        <v>17</v>
      </c>
      <c r="C21" s="269">
        <f>+'BDG COSTI COMUNI'!C12</f>
        <v>0</v>
      </c>
      <c r="D21" s="269">
        <f>+'BDG COSTI COMUNI'!D12</f>
        <v>0</v>
      </c>
      <c r="E21" s="269">
        <f>+'BDG COSTI COMUNI'!F12</f>
        <v>0</v>
      </c>
      <c r="F21" s="269">
        <f>+'BDG COSTI COMUNI'!G12</f>
        <v>0</v>
      </c>
      <c r="G21" s="269">
        <f>+'BDG COSTI COMUNI'!I12</f>
        <v>0</v>
      </c>
      <c r="H21" s="269">
        <f>+'BDG COSTI COMUNI'!J12</f>
        <v>0</v>
      </c>
      <c r="I21" s="269">
        <f>+'BDG COSTI COMUNI'!L12</f>
        <v>0</v>
      </c>
      <c r="J21" s="269">
        <f>+'BDG COSTI COMUNI'!M12</f>
        <v>0</v>
      </c>
      <c r="K21" s="269">
        <f>+'BDG COSTI COMUNI'!O12</f>
        <v>0</v>
      </c>
      <c r="L21" s="269">
        <f>+'BDG COSTI COMUNI'!P12</f>
        <v>0</v>
      </c>
      <c r="M21" s="269">
        <f>+'BDG COSTI COMUNI'!R12</f>
        <v>0</v>
      </c>
      <c r="N21" s="269">
        <f>+'BDG COSTI COMUNI'!S12</f>
        <v>0</v>
      </c>
      <c r="O21" s="269">
        <f>+'BDG COSTI COMUNI'!U12</f>
        <v>0</v>
      </c>
      <c r="P21" s="269">
        <f>+'BDG COSTI COMUNI'!V12</f>
        <v>0</v>
      </c>
      <c r="Q21" s="269">
        <f>+'BDG COSTI COMUNI'!X12</f>
        <v>0</v>
      </c>
      <c r="R21" s="269">
        <f>+'BDG COSTI COMUNI'!Y12</f>
        <v>0</v>
      </c>
      <c r="S21" s="269">
        <f>+'BDG COSTI COMUNI'!AA12</f>
        <v>0</v>
      </c>
      <c r="T21" s="269">
        <f>+'BDG COSTI COMUNI'!AB12</f>
        <v>0</v>
      </c>
      <c r="U21" s="269">
        <f>+'BDG COSTI COMUNI'!AD12</f>
        <v>0</v>
      </c>
      <c r="V21" s="269">
        <f>+'BDG COSTI COMUNI'!AE12</f>
        <v>0</v>
      </c>
      <c r="W21" s="269">
        <f>+'BDG COSTI COMUNI'!AG12</f>
        <v>0</v>
      </c>
      <c r="X21" s="269">
        <f>+'BDG COSTI COMUNI'!AH12</f>
        <v>0</v>
      </c>
      <c r="Y21" s="269">
        <f>+'BDG COSTI COMUNI'!AJ12</f>
        <v>0</v>
      </c>
      <c r="Z21" s="269">
        <f>+'BDG COSTI COMUNI'!AK12</f>
        <v>0</v>
      </c>
    </row>
    <row r="22" spans="1:26" s="268" customFormat="1" x14ac:dyDescent="0.25">
      <c r="B22" s="282" t="s">
        <v>239</v>
      </c>
      <c r="C22" s="279"/>
    </row>
    <row r="23" spans="1:26" s="268" customFormat="1" x14ac:dyDescent="0.25">
      <c r="B23" s="150" t="s">
        <v>57</v>
      </c>
      <c r="C23" s="269">
        <f>+'BDG COSTI COMUNI'!C14</f>
        <v>0</v>
      </c>
      <c r="D23" s="269">
        <f>+'BDG COSTI COMUNI'!D14</f>
        <v>0</v>
      </c>
      <c r="E23" s="269">
        <f>+'BDG COSTI COMUNI'!F14</f>
        <v>0</v>
      </c>
      <c r="F23" s="269">
        <f>+'BDG COSTI COMUNI'!G14</f>
        <v>0</v>
      </c>
      <c r="G23" s="269">
        <f>+'BDG COSTI COMUNI'!I14</f>
        <v>0</v>
      </c>
      <c r="H23" s="269">
        <f>+'BDG COSTI COMUNI'!J14</f>
        <v>0</v>
      </c>
      <c r="I23" s="269">
        <f>+'BDG COSTI COMUNI'!L14</f>
        <v>0</v>
      </c>
      <c r="J23" s="269">
        <f>+'BDG COSTI COMUNI'!M14</f>
        <v>0</v>
      </c>
      <c r="K23" s="269">
        <f>+'BDG COSTI COMUNI'!O14</f>
        <v>0</v>
      </c>
      <c r="L23" s="269">
        <f>+'BDG COSTI COMUNI'!P14</f>
        <v>0</v>
      </c>
      <c r="M23" s="269">
        <f>+'BDG COSTI COMUNI'!R14</f>
        <v>0</v>
      </c>
      <c r="N23" s="269">
        <f>+'BDG COSTI COMUNI'!S14</f>
        <v>0</v>
      </c>
      <c r="O23" s="269">
        <f>+'BDG COSTI COMUNI'!U14</f>
        <v>0</v>
      </c>
      <c r="P23" s="269">
        <f>+'BDG COSTI COMUNI'!V14</f>
        <v>0</v>
      </c>
      <c r="Q23" s="269">
        <f>+'BDG COSTI COMUNI'!X14</f>
        <v>0</v>
      </c>
      <c r="R23" s="269">
        <f>+'BDG COSTI COMUNI'!Y14</f>
        <v>0</v>
      </c>
      <c r="S23" s="269">
        <f>+'BDG COSTI COMUNI'!AA14</f>
        <v>0</v>
      </c>
      <c r="T23" s="269">
        <f>+'BDG COSTI COMUNI'!AB14</f>
        <v>0</v>
      </c>
      <c r="U23" s="269">
        <f>+'BDG COSTI COMUNI'!AD14</f>
        <v>0</v>
      </c>
      <c r="V23" s="269">
        <f>+'BDG COSTI COMUNI'!AE14</f>
        <v>0</v>
      </c>
      <c r="W23" s="269">
        <f>+'BDG COSTI COMUNI'!AG14</f>
        <v>0</v>
      </c>
      <c r="X23" s="269">
        <f>+'BDG COSTI COMUNI'!AH14</f>
        <v>0</v>
      </c>
      <c r="Y23" s="269">
        <f>+'BDG COSTI COMUNI'!AJ14</f>
        <v>0</v>
      </c>
      <c r="Z23" s="269">
        <f>+'BDG COSTI COMUNI'!AK14</f>
        <v>0</v>
      </c>
    </row>
    <row r="24" spans="1:26" s="268" customFormat="1" x14ac:dyDescent="0.25">
      <c r="B24" s="150" t="s">
        <v>58</v>
      </c>
      <c r="C24" s="269">
        <f>+'BDG COSTI COMUNI'!C15</f>
        <v>0</v>
      </c>
      <c r="D24" s="269">
        <f>+'BDG COSTI COMUNI'!D15</f>
        <v>0</v>
      </c>
      <c r="E24" s="269">
        <f>+'BDG COSTI COMUNI'!F15</f>
        <v>0</v>
      </c>
      <c r="F24" s="269">
        <f>+'BDG COSTI COMUNI'!G15</f>
        <v>0</v>
      </c>
      <c r="G24" s="269">
        <f>+'BDG COSTI COMUNI'!I15</f>
        <v>0</v>
      </c>
      <c r="H24" s="269">
        <f>+'BDG COSTI COMUNI'!J15</f>
        <v>0</v>
      </c>
      <c r="I24" s="269">
        <f>+'BDG COSTI COMUNI'!L15</f>
        <v>0</v>
      </c>
      <c r="J24" s="269">
        <f>+'BDG COSTI COMUNI'!M15</f>
        <v>0</v>
      </c>
      <c r="K24" s="269">
        <f>+'BDG COSTI COMUNI'!O15</f>
        <v>0</v>
      </c>
      <c r="L24" s="269">
        <f>+'BDG COSTI COMUNI'!P15</f>
        <v>0</v>
      </c>
      <c r="M24" s="269">
        <f>+'BDG COSTI COMUNI'!R15</f>
        <v>0</v>
      </c>
      <c r="N24" s="269">
        <f>+'BDG COSTI COMUNI'!S15</f>
        <v>0</v>
      </c>
      <c r="O24" s="269">
        <f>+'BDG COSTI COMUNI'!U15</f>
        <v>0</v>
      </c>
      <c r="P24" s="269">
        <f>+'BDG COSTI COMUNI'!V15</f>
        <v>0</v>
      </c>
      <c r="Q24" s="269">
        <f>+'BDG COSTI COMUNI'!X15</f>
        <v>0</v>
      </c>
      <c r="R24" s="269">
        <f>+'BDG COSTI COMUNI'!Y15</f>
        <v>0</v>
      </c>
      <c r="S24" s="269">
        <f>+'BDG COSTI COMUNI'!AA15</f>
        <v>0</v>
      </c>
      <c r="T24" s="269">
        <f>+'BDG COSTI COMUNI'!AB15</f>
        <v>0</v>
      </c>
      <c r="U24" s="269">
        <f>+'BDG COSTI COMUNI'!AD15</f>
        <v>0</v>
      </c>
      <c r="V24" s="269">
        <f>+'BDG COSTI COMUNI'!AE15</f>
        <v>0</v>
      </c>
      <c r="W24" s="269">
        <f>+'BDG COSTI COMUNI'!AG15</f>
        <v>0</v>
      </c>
      <c r="X24" s="269">
        <f>+'BDG COSTI COMUNI'!AH15</f>
        <v>0</v>
      </c>
      <c r="Y24" s="269">
        <f>+'BDG COSTI COMUNI'!AJ15</f>
        <v>0</v>
      </c>
      <c r="Z24" s="269">
        <f>+'BDG COSTI COMUNI'!AK15</f>
        <v>0</v>
      </c>
    </row>
    <row r="25" spans="1:26" s="268" customFormat="1" x14ac:dyDescent="0.25">
      <c r="B25" s="150" t="s">
        <v>59</v>
      </c>
      <c r="C25" s="269">
        <f>+'BDG COSTI COMUNI'!C16</f>
        <v>0</v>
      </c>
      <c r="D25" s="269">
        <f>+'BDG COSTI COMUNI'!D16</f>
        <v>0</v>
      </c>
      <c r="E25" s="269">
        <f>+'BDG COSTI COMUNI'!F16</f>
        <v>0</v>
      </c>
      <c r="F25" s="269">
        <f>+'BDG COSTI COMUNI'!G16</f>
        <v>0</v>
      </c>
      <c r="G25" s="269">
        <f>+'BDG COSTI COMUNI'!I16</f>
        <v>0</v>
      </c>
      <c r="H25" s="269">
        <f>+'BDG COSTI COMUNI'!J16</f>
        <v>0</v>
      </c>
      <c r="I25" s="269">
        <f>+'BDG COSTI COMUNI'!L16</f>
        <v>0</v>
      </c>
      <c r="J25" s="269">
        <f>+'BDG COSTI COMUNI'!M16</f>
        <v>0</v>
      </c>
      <c r="K25" s="269">
        <f>+'BDG COSTI COMUNI'!O16</f>
        <v>0</v>
      </c>
      <c r="L25" s="269">
        <f>+'BDG COSTI COMUNI'!P16</f>
        <v>0</v>
      </c>
      <c r="M25" s="269">
        <f>+'BDG COSTI COMUNI'!R16</f>
        <v>0</v>
      </c>
      <c r="N25" s="269">
        <f>+'BDG COSTI COMUNI'!S16</f>
        <v>0</v>
      </c>
      <c r="O25" s="269">
        <f>+'BDG COSTI COMUNI'!U16</f>
        <v>0</v>
      </c>
      <c r="P25" s="269">
        <f>+'BDG COSTI COMUNI'!V16</f>
        <v>0</v>
      </c>
      <c r="Q25" s="269">
        <f>+'BDG COSTI COMUNI'!X16</f>
        <v>0</v>
      </c>
      <c r="R25" s="269">
        <f>+'BDG COSTI COMUNI'!Y16</f>
        <v>0</v>
      </c>
      <c r="S25" s="269">
        <f>+'BDG COSTI COMUNI'!AA16</f>
        <v>0</v>
      </c>
      <c r="T25" s="269">
        <f>+'BDG COSTI COMUNI'!AB16</f>
        <v>0</v>
      </c>
      <c r="U25" s="269">
        <f>+'BDG COSTI COMUNI'!AD16</f>
        <v>0</v>
      </c>
      <c r="V25" s="269">
        <f>+'BDG COSTI COMUNI'!AE16</f>
        <v>0</v>
      </c>
      <c r="W25" s="269">
        <f>+'BDG COSTI COMUNI'!AG16</f>
        <v>0</v>
      </c>
      <c r="X25" s="269">
        <f>+'BDG COSTI COMUNI'!AH16</f>
        <v>0</v>
      </c>
      <c r="Y25" s="269">
        <f>+'BDG COSTI COMUNI'!AJ16</f>
        <v>0</v>
      </c>
      <c r="Z25" s="269">
        <f>+'BDG COSTI COMUNI'!AK16</f>
        <v>0</v>
      </c>
    </row>
    <row r="26" spans="1:26" s="268" customFormat="1" x14ac:dyDescent="0.25">
      <c r="B26" s="150" t="s">
        <v>60</v>
      </c>
      <c r="C26" s="269">
        <f>+'BDG COSTI COMUNI'!C17</f>
        <v>0</v>
      </c>
      <c r="D26" s="269">
        <f>+'BDG COSTI COMUNI'!D17</f>
        <v>0</v>
      </c>
      <c r="E26" s="269">
        <f>+'BDG COSTI COMUNI'!F17</f>
        <v>0</v>
      </c>
      <c r="F26" s="269">
        <f>+'BDG COSTI COMUNI'!G17</f>
        <v>0</v>
      </c>
      <c r="G26" s="269">
        <f>+'BDG COSTI COMUNI'!I17</f>
        <v>0</v>
      </c>
      <c r="H26" s="269">
        <f>+'BDG COSTI COMUNI'!J17</f>
        <v>0</v>
      </c>
      <c r="I26" s="269">
        <f>+'BDG COSTI COMUNI'!L17</f>
        <v>0</v>
      </c>
      <c r="J26" s="269">
        <f>+'BDG COSTI COMUNI'!M17</f>
        <v>0</v>
      </c>
      <c r="K26" s="269">
        <f>+'BDG COSTI COMUNI'!O17</f>
        <v>0</v>
      </c>
      <c r="L26" s="269">
        <f>+'BDG COSTI COMUNI'!P17</f>
        <v>0</v>
      </c>
      <c r="M26" s="269">
        <f>+'BDG COSTI COMUNI'!R17</f>
        <v>0</v>
      </c>
      <c r="N26" s="269">
        <f>+'BDG COSTI COMUNI'!S17</f>
        <v>0</v>
      </c>
      <c r="O26" s="269">
        <f>+'BDG COSTI COMUNI'!U17</f>
        <v>0</v>
      </c>
      <c r="P26" s="269">
        <f>+'BDG COSTI COMUNI'!V17</f>
        <v>0</v>
      </c>
      <c r="Q26" s="269">
        <f>+'BDG COSTI COMUNI'!X17</f>
        <v>0</v>
      </c>
      <c r="R26" s="269">
        <f>+'BDG COSTI COMUNI'!Y17</f>
        <v>0</v>
      </c>
      <c r="S26" s="269">
        <f>+'BDG COSTI COMUNI'!AA17</f>
        <v>0</v>
      </c>
      <c r="T26" s="269">
        <f>+'BDG COSTI COMUNI'!AB17</f>
        <v>0</v>
      </c>
      <c r="U26" s="269">
        <f>+'BDG COSTI COMUNI'!AD17</f>
        <v>0</v>
      </c>
      <c r="V26" s="269">
        <f>+'BDG COSTI COMUNI'!AE17</f>
        <v>0</v>
      </c>
      <c r="W26" s="269">
        <f>+'BDG COSTI COMUNI'!AG17</f>
        <v>0</v>
      </c>
      <c r="X26" s="269">
        <f>+'BDG COSTI COMUNI'!AH17</f>
        <v>0</v>
      </c>
      <c r="Y26" s="269">
        <f>+'BDG COSTI COMUNI'!AJ17</f>
        <v>0</v>
      </c>
      <c r="Z26" s="269">
        <f>+'BDG COSTI COMUNI'!AK17</f>
        <v>0</v>
      </c>
    </row>
    <row r="27" spans="1:26" s="268" customFormat="1" x14ac:dyDescent="0.25">
      <c r="B27" s="150" t="s">
        <v>313</v>
      </c>
      <c r="C27" s="283"/>
    </row>
    <row r="28" spans="1:26" s="268" customFormat="1" x14ac:dyDescent="0.25">
      <c r="A28" s="566"/>
      <c r="B28" s="150" t="s">
        <v>63</v>
      </c>
      <c r="C28" s="269">
        <f>+'BDG COSTI COMUNI'!C19</f>
        <v>0</v>
      </c>
      <c r="D28" s="269">
        <f>+'BDG COSTI COMUNI'!D19</f>
        <v>0</v>
      </c>
      <c r="E28" s="269">
        <f>+'BDG COSTI COMUNI'!F19</f>
        <v>0</v>
      </c>
      <c r="F28" s="269">
        <f>+'BDG COSTI COMUNI'!G19</f>
        <v>0</v>
      </c>
      <c r="G28" s="269">
        <f>+'BDG COSTI COMUNI'!I19</f>
        <v>0</v>
      </c>
      <c r="H28" s="269">
        <f>+'BDG COSTI COMUNI'!J19</f>
        <v>0</v>
      </c>
      <c r="I28" s="269">
        <f>+'BDG COSTI COMUNI'!L19</f>
        <v>0</v>
      </c>
      <c r="J28" s="269">
        <f>+'BDG COSTI COMUNI'!M19</f>
        <v>0</v>
      </c>
      <c r="K28" s="269">
        <f>+'BDG COSTI COMUNI'!O19</f>
        <v>0</v>
      </c>
      <c r="L28" s="269">
        <f>+'BDG COSTI COMUNI'!P19</f>
        <v>0</v>
      </c>
      <c r="M28" s="269">
        <f>+'BDG COSTI COMUNI'!R19</f>
        <v>0</v>
      </c>
      <c r="N28" s="269">
        <f>+'BDG COSTI COMUNI'!S19</f>
        <v>0</v>
      </c>
      <c r="O28" s="269">
        <f>+'BDG COSTI COMUNI'!U19</f>
        <v>0</v>
      </c>
      <c r="P28" s="269">
        <f>+'BDG COSTI COMUNI'!V19</f>
        <v>0</v>
      </c>
      <c r="Q28" s="269">
        <f>+'BDG COSTI COMUNI'!X19</f>
        <v>0</v>
      </c>
      <c r="R28" s="269">
        <f>+'BDG COSTI COMUNI'!Y19</f>
        <v>0</v>
      </c>
      <c r="S28" s="269">
        <f>+'BDG COSTI COMUNI'!AA19</f>
        <v>0</v>
      </c>
      <c r="T28" s="269">
        <f>+'BDG COSTI COMUNI'!AB19</f>
        <v>0</v>
      </c>
      <c r="U28" s="269">
        <f>+'BDG COSTI COMUNI'!AD19</f>
        <v>0</v>
      </c>
      <c r="V28" s="269">
        <f>+'BDG COSTI COMUNI'!AE19</f>
        <v>0</v>
      </c>
      <c r="W28" s="269">
        <f>+'BDG COSTI COMUNI'!AG19</f>
        <v>0</v>
      </c>
      <c r="X28" s="269">
        <f>+'BDG COSTI COMUNI'!AH19</f>
        <v>0</v>
      </c>
      <c r="Y28" s="269">
        <f>+'BDG COSTI COMUNI'!AJ19</f>
        <v>0</v>
      </c>
      <c r="Z28" s="269">
        <f>+'BDG COSTI COMUNI'!AK19</f>
        <v>0</v>
      </c>
    </row>
    <row r="29" spans="1:26" s="268" customFormat="1" x14ac:dyDescent="0.25">
      <c r="A29" s="566"/>
      <c r="B29" s="150" t="s">
        <v>64</v>
      </c>
      <c r="C29" s="269">
        <f>+'BDG COSTI COMUNI'!C20</f>
        <v>0</v>
      </c>
      <c r="D29" s="269">
        <f>+'BDG COSTI COMUNI'!D20</f>
        <v>0</v>
      </c>
      <c r="E29" s="269">
        <f>+'BDG COSTI COMUNI'!F20</f>
        <v>0</v>
      </c>
      <c r="F29" s="269">
        <f>+'BDG COSTI COMUNI'!G20</f>
        <v>0</v>
      </c>
      <c r="G29" s="269">
        <f>+'BDG COSTI COMUNI'!I20</f>
        <v>0</v>
      </c>
      <c r="H29" s="269">
        <f>+'BDG COSTI COMUNI'!J20</f>
        <v>0</v>
      </c>
      <c r="I29" s="269">
        <f>+'BDG COSTI COMUNI'!L20</f>
        <v>0</v>
      </c>
      <c r="J29" s="269">
        <f>+'BDG COSTI COMUNI'!M20</f>
        <v>0</v>
      </c>
      <c r="K29" s="269">
        <f>+'BDG COSTI COMUNI'!O20</f>
        <v>0</v>
      </c>
      <c r="L29" s="269">
        <f>+'BDG COSTI COMUNI'!P20</f>
        <v>0</v>
      </c>
      <c r="M29" s="269">
        <f>+'BDG COSTI COMUNI'!R20</f>
        <v>0</v>
      </c>
      <c r="N29" s="269">
        <f>+'BDG COSTI COMUNI'!S20</f>
        <v>0</v>
      </c>
      <c r="O29" s="269">
        <f>+'BDG COSTI COMUNI'!U20</f>
        <v>0</v>
      </c>
      <c r="P29" s="269">
        <f>+'BDG COSTI COMUNI'!V20</f>
        <v>0</v>
      </c>
      <c r="Q29" s="269">
        <f>+'BDG COSTI COMUNI'!X20</f>
        <v>0</v>
      </c>
      <c r="R29" s="269">
        <f>+'BDG COSTI COMUNI'!Y20</f>
        <v>0</v>
      </c>
      <c r="S29" s="269">
        <f>+'BDG COSTI COMUNI'!AA20</f>
        <v>0</v>
      </c>
      <c r="T29" s="269">
        <f>+'BDG COSTI COMUNI'!AB20</f>
        <v>0</v>
      </c>
      <c r="U29" s="269">
        <f>+'BDG COSTI COMUNI'!AD20</f>
        <v>0</v>
      </c>
      <c r="V29" s="269">
        <f>+'BDG COSTI COMUNI'!AE20</f>
        <v>0</v>
      </c>
      <c r="W29" s="269">
        <f>+'BDG COSTI COMUNI'!AG20</f>
        <v>0</v>
      </c>
      <c r="X29" s="269">
        <f>+'BDG COSTI COMUNI'!AH20</f>
        <v>0</v>
      </c>
      <c r="Y29" s="269">
        <f>+'BDG COSTI COMUNI'!AJ20</f>
        <v>0</v>
      </c>
      <c r="Z29" s="269">
        <f>+'BDG COSTI COMUNI'!AK20</f>
        <v>0</v>
      </c>
    </row>
    <row r="30" spans="1:26" s="46" customFormat="1" x14ac:dyDescent="0.25">
      <c r="A30" s="290"/>
      <c r="C30" s="114"/>
    </row>
  </sheetData>
  <sheetProtection algorithmName="SHA-512" hashValue="rS+eH2mQep5tGrTco0PT6pJrWkRHNRrDmEaYi/e3V1M+XfmD50YITstx9Rbfa5DuH5DN9VruHpqkut7R4EvCcg==" saltValue="fZ18xDI6vvmBDUwMm0sSCQ==" spinCount="100000" sheet="1" objects="1" scenarios="1"/>
  <mergeCells count="14">
    <mergeCell ref="U3:V3"/>
    <mergeCell ref="W3:X3"/>
    <mergeCell ref="Y3:Z3"/>
    <mergeCell ref="I3:J3"/>
    <mergeCell ref="K3:L3"/>
    <mergeCell ref="M3:N3"/>
    <mergeCell ref="O3:P3"/>
    <mergeCell ref="Q3:R3"/>
    <mergeCell ref="S3:T3"/>
    <mergeCell ref="A10:A11"/>
    <mergeCell ref="A28:A29"/>
    <mergeCell ref="C3:D3"/>
    <mergeCell ref="E3:F3"/>
    <mergeCell ref="G3:H3"/>
  </mergeCells>
  <conditionalFormatting sqref="C30">
    <cfRule type="cellIs" dxfId="0" priority="5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D4CE-880A-42AD-9AFC-702E392ACD34}">
  <dimension ref="A2:K34"/>
  <sheetViews>
    <sheetView showRowColHeaders="0" topLeftCell="C1" workbookViewId="0">
      <selection activeCell="H4" sqref="H4"/>
    </sheetView>
  </sheetViews>
  <sheetFormatPr defaultColWidth="9.140625" defaultRowHeight="15" x14ac:dyDescent="0.25"/>
  <cols>
    <col min="1" max="1" width="8.85546875" style="300" customWidth="1"/>
    <col min="2" max="2" width="35.28515625" style="20" customWidth="1"/>
    <col min="3" max="3" width="19.5703125" style="188" customWidth="1"/>
    <col min="4" max="4" width="16.28515625" style="188" customWidth="1"/>
    <col min="5" max="5" width="17.5703125" style="188" customWidth="1"/>
    <col min="6" max="6" width="12.42578125" style="24" customWidth="1"/>
    <col min="7" max="7" width="14.28515625" style="338" customWidth="1"/>
    <col min="8" max="8" width="30" style="339" customWidth="1"/>
    <col min="9" max="9" width="21.42578125" style="336" customWidth="1"/>
    <col min="10" max="10" width="19.28515625" style="336" customWidth="1"/>
    <col min="11" max="11" width="16.85546875" style="336" customWidth="1"/>
    <col min="12" max="16384" width="9.140625" style="20"/>
  </cols>
  <sheetData>
    <row r="2" spans="1:11" ht="18.75" x14ac:dyDescent="0.3">
      <c r="B2" s="307" t="s">
        <v>231</v>
      </c>
      <c r="E2" s="690" t="s">
        <v>315</v>
      </c>
      <c r="F2" s="690"/>
      <c r="G2" s="690"/>
      <c r="H2" s="690"/>
    </row>
    <row r="5" spans="1:11" x14ac:dyDescent="0.25">
      <c r="C5" s="688" t="s">
        <v>228</v>
      </c>
      <c r="D5" s="688"/>
      <c r="E5" s="688"/>
      <c r="I5" s="689" t="s">
        <v>229</v>
      </c>
      <c r="J5" s="689"/>
      <c r="K5" s="689"/>
    </row>
    <row r="6" spans="1:11" x14ac:dyDescent="0.25">
      <c r="C6" s="337" t="s">
        <v>186</v>
      </c>
      <c r="D6" s="337" t="s">
        <v>68</v>
      </c>
      <c r="E6" s="337" t="s">
        <v>70</v>
      </c>
      <c r="F6" s="340" t="s">
        <v>216</v>
      </c>
      <c r="G6" s="340" t="s">
        <v>216</v>
      </c>
      <c r="H6" s="340"/>
      <c r="I6" s="341" t="s">
        <v>186</v>
      </c>
      <c r="J6" s="341" t="s">
        <v>68</v>
      </c>
      <c r="K6" s="341" t="s">
        <v>70</v>
      </c>
    </row>
    <row r="7" spans="1:11" x14ac:dyDescent="0.25">
      <c r="F7" s="340" t="s">
        <v>68</v>
      </c>
      <c r="G7" s="340" t="s">
        <v>70</v>
      </c>
      <c r="H7" s="340"/>
    </row>
    <row r="8" spans="1:11" x14ac:dyDescent="0.25">
      <c r="A8" s="300" t="s">
        <v>196</v>
      </c>
      <c r="B8" s="27" t="str">
        <f>+IMPOSTAZIONI!E13</f>
        <v>Reparto HOTEL</v>
      </c>
      <c r="H8" s="342" t="str">
        <f>+B8</f>
        <v>Reparto HOTEL</v>
      </c>
    </row>
    <row r="9" spans="1:11" x14ac:dyDescent="0.25">
      <c r="B9" s="20" t="s">
        <v>191</v>
      </c>
      <c r="C9" s="194">
        <f>+'RIEPILOGO REP'!G11</f>
        <v>0</v>
      </c>
      <c r="D9" s="188">
        <f>+'REP1'!AM18</f>
        <v>0</v>
      </c>
      <c r="E9" s="188">
        <f>+'REP1'!AO18</f>
        <v>0</v>
      </c>
      <c r="H9" s="20" t="s">
        <v>191</v>
      </c>
      <c r="J9" s="336">
        <f>+'RIEPILOGO REP'!E11</f>
        <v>0</v>
      </c>
      <c r="K9" s="336">
        <f>+'RIEPILOGO REP'!C11</f>
        <v>0</v>
      </c>
    </row>
    <row r="10" spans="1:11" x14ac:dyDescent="0.25">
      <c r="B10" s="20" t="s">
        <v>192</v>
      </c>
      <c r="C10" s="194">
        <f>+'RIEPILOGO REP'!G20</f>
        <v>0</v>
      </c>
      <c r="D10" s="188">
        <f>+'REP1'!AM53</f>
        <v>0</v>
      </c>
      <c r="E10" s="188">
        <f>+'REP1'!AO53</f>
        <v>0</v>
      </c>
      <c r="H10" s="20" t="s">
        <v>192</v>
      </c>
      <c r="J10" s="336">
        <f>+'RIEPILOGO REP'!E20</f>
        <v>0</v>
      </c>
      <c r="K10" s="336">
        <f>+'RIEPILOGO REP'!C20</f>
        <v>0</v>
      </c>
    </row>
    <row r="11" spans="1:11" x14ac:dyDescent="0.25">
      <c r="B11" s="343" t="s">
        <v>220</v>
      </c>
      <c r="C11" s="344">
        <f>+C9-C10</f>
        <v>0</v>
      </c>
      <c r="D11" s="345">
        <f>+D9-D10</f>
        <v>0</v>
      </c>
      <c r="E11" s="345">
        <f>+E9-E10</f>
        <v>0</v>
      </c>
      <c r="F11" s="194">
        <f>+D11-'REP1'!AM54</f>
        <v>0</v>
      </c>
      <c r="G11" s="338">
        <f>+E11-'REP1'!AO54</f>
        <v>0</v>
      </c>
      <c r="H11" s="343"/>
      <c r="I11" s="346"/>
      <c r="J11" s="346"/>
    </row>
    <row r="12" spans="1:11" x14ac:dyDescent="0.25">
      <c r="A12" s="300" t="s">
        <v>199</v>
      </c>
      <c r="B12" s="27" t="str">
        <f>+IMPOSTAZIONI!E14</f>
        <v>Reparto RISTORANTE</v>
      </c>
      <c r="C12" s="194"/>
      <c r="G12" s="347"/>
      <c r="H12" s="342" t="str">
        <f>+B12</f>
        <v>Reparto RISTORANTE</v>
      </c>
      <c r="I12" s="348"/>
    </row>
    <row r="13" spans="1:11" x14ac:dyDescent="0.25">
      <c r="B13" s="20" t="s">
        <v>191</v>
      </c>
      <c r="C13" s="194">
        <f>+'RIEPILOGO REP'!G12</f>
        <v>0</v>
      </c>
      <c r="D13" s="188">
        <f>+'REP2'!AM23</f>
        <v>0</v>
      </c>
      <c r="E13" s="188">
        <f>+'REP2'!AO23</f>
        <v>0</v>
      </c>
      <c r="H13" s="20" t="s">
        <v>191</v>
      </c>
      <c r="J13" s="336">
        <f>+'RIEPILOGO REP'!E12</f>
        <v>0</v>
      </c>
      <c r="K13" s="336">
        <f>+'RIEPILOGO REP'!C12</f>
        <v>0</v>
      </c>
    </row>
    <row r="14" spans="1:11" x14ac:dyDescent="0.25">
      <c r="B14" s="20" t="s">
        <v>192</v>
      </c>
      <c r="C14" s="194">
        <f>+'RIEPILOGO REP'!G21</f>
        <v>0</v>
      </c>
      <c r="D14" s="188">
        <f>+'REP2'!AM60</f>
        <v>0</v>
      </c>
      <c r="E14" s="188">
        <f>+'REP2'!AO60</f>
        <v>0</v>
      </c>
      <c r="H14" s="20" t="s">
        <v>192</v>
      </c>
      <c r="J14" s="336">
        <f>+'RIEPILOGO REP'!E21</f>
        <v>0</v>
      </c>
      <c r="K14" s="336">
        <f>+'RIEPILOGO REP'!C21</f>
        <v>0</v>
      </c>
    </row>
    <row r="15" spans="1:11" s="172" customFormat="1" x14ac:dyDescent="0.25">
      <c r="A15" s="343"/>
      <c r="B15" s="343" t="s">
        <v>220</v>
      </c>
      <c r="C15" s="344">
        <f>+C13-C14</f>
        <v>0</v>
      </c>
      <c r="D15" s="349">
        <f>+D13-D14</f>
        <v>0</v>
      </c>
      <c r="E15" s="349">
        <f>+E13-E14</f>
        <v>0</v>
      </c>
      <c r="F15" s="350">
        <f>+D15-'REP2'!AM61</f>
        <v>0</v>
      </c>
      <c r="G15" s="338">
        <f>+E15-'REP2'!AO61</f>
        <v>0</v>
      </c>
      <c r="H15" s="343"/>
      <c r="I15" s="351"/>
      <c r="J15" s="351"/>
      <c r="K15" s="351"/>
    </row>
    <row r="16" spans="1:11" x14ac:dyDescent="0.25">
      <c r="A16" s="300" t="s">
        <v>197</v>
      </c>
      <c r="B16" s="27" t="str">
        <f>+IMPOSTAZIONI!E15</f>
        <v>Reparto BAR</v>
      </c>
      <c r="C16" s="194"/>
      <c r="G16" s="347"/>
      <c r="H16" s="342" t="str">
        <f>+B16</f>
        <v>Reparto BAR</v>
      </c>
    </row>
    <row r="17" spans="1:11" x14ac:dyDescent="0.25">
      <c r="B17" s="20" t="s">
        <v>191</v>
      </c>
      <c r="C17" s="194">
        <f>+'RIEPILOGO REP'!G13</f>
        <v>0</v>
      </c>
      <c r="D17" s="188">
        <f>+'REP 3'!AM23</f>
        <v>0</v>
      </c>
      <c r="E17" s="188">
        <f>+'REP 3'!AO23</f>
        <v>0</v>
      </c>
      <c r="H17" s="20" t="s">
        <v>191</v>
      </c>
      <c r="J17" s="336">
        <f>+'RIEPILOGO REP'!E13</f>
        <v>0</v>
      </c>
      <c r="K17" s="336">
        <f>+'RIEPILOGO REP'!C13</f>
        <v>0</v>
      </c>
    </row>
    <row r="18" spans="1:11" x14ac:dyDescent="0.25">
      <c r="B18" s="20" t="s">
        <v>192</v>
      </c>
      <c r="C18" s="194">
        <f>+'RIEPILOGO REP'!G22</f>
        <v>0</v>
      </c>
      <c r="D18" s="188">
        <f>+'REP 3'!AM60</f>
        <v>0</v>
      </c>
      <c r="E18" s="188">
        <f>+'REP 3'!AO60</f>
        <v>0</v>
      </c>
      <c r="H18" s="20" t="s">
        <v>192</v>
      </c>
      <c r="J18" s="336">
        <f>+'RIEPILOGO REP'!E22</f>
        <v>0</v>
      </c>
      <c r="K18" s="336">
        <f>+'RIEPILOGO REP'!C22</f>
        <v>0</v>
      </c>
    </row>
    <row r="19" spans="1:11" x14ac:dyDescent="0.25">
      <c r="B19" s="20" t="s">
        <v>193</v>
      </c>
      <c r="C19" s="344">
        <f>+C17-C18</f>
        <v>0</v>
      </c>
      <c r="D19" s="349">
        <f>+D17-D18</f>
        <v>0</v>
      </c>
      <c r="E19" s="349">
        <f>+E17-E18</f>
        <v>0</v>
      </c>
      <c r="F19" s="194">
        <f>+D19-'REP 3'!AM61</f>
        <v>0</v>
      </c>
      <c r="G19" s="338">
        <f>+E19-'REP 3'!AO61</f>
        <v>0</v>
      </c>
      <c r="H19" s="343"/>
    </row>
    <row r="20" spans="1:11" x14ac:dyDescent="0.25">
      <c r="A20" s="300" t="s">
        <v>200</v>
      </c>
      <c r="B20" s="27" t="str">
        <f>+IMPOSTAZIONI!E16</f>
        <v>Reparto WELLNESS</v>
      </c>
      <c r="C20" s="194"/>
      <c r="H20" s="352" t="str">
        <f>+B20</f>
        <v>Reparto WELLNESS</v>
      </c>
    </row>
    <row r="21" spans="1:11" x14ac:dyDescent="0.25">
      <c r="B21" s="20" t="s">
        <v>191</v>
      </c>
      <c r="C21" s="188">
        <v>70000</v>
      </c>
      <c r="D21" s="188">
        <f>+'REP 4'!AM15</f>
        <v>0</v>
      </c>
      <c r="E21" s="188">
        <f>+'REP 4'!AO15</f>
        <v>0</v>
      </c>
      <c r="H21" s="20" t="s">
        <v>191</v>
      </c>
      <c r="J21" s="336">
        <f>+'RIEPILOGO REP'!E14</f>
        <v>0</v>
      </c>
      <c r="K21" s="336">
        <f>+'RIEPILOGO REP'!C14</f>
        <v>0</v>
      </c>
    </row>
    <row r="22" spans="1:11" x14ac:dyDescent="0.25">
      <c r="B22" s="20" t="s">
        <v>192</v>
      </c>
      <c r="C22" s="188">
        <v>50000</v>
      </c>
      <c r="D22" s="188">
        <f>+'REP 4'!AM49</f>
        <v>0</v>
      </c>
      <c r="E22" s="188">
        <f>+'REP 4'!AO49</f>
        <v>0</v>
      </c>
      <c r="H22" s="20" t="s">
        <v>192</v>
      </c>
      <c r="J22" s="336">
        <f>+'RIEPILOGO REP'!E23</f>
        <v>0</v>
      </c>
      <c r="K22" s="336">
        <f>+'RIEPILOGO REP'!C23</f>
        <v>0</v>
      </c>
    </row>
    <row r="23" spans="1:11" s="172" customFormat="1" x14ac:dyDescent="0.25">
      <c r="A23" s="343"/>
      <c r="B23" s="343" t="s">
        <v>220</v>
      </c>
      <c r="C23" s="345">
        <f>+C21-C22</f>
        <v>20000</v>
      </c>
      <c r="D23" s="345">
        <f>+D21-D22</f>
        <v>0</v>
      </c>
      <c r="E23" s="345">
        <f>+E21-E22</f>
        <v>0</v>
      </c>
      <c r="F23" s="350">
        <f>+D23-'REP 4'!AM50</f>
        <v>0</v>
      </c>
      <c r="G23" s="353">
        <f>+E23-'REP 4'!AO50</f>
        <v>0</v>
      </c>
      <c r="H23" s="343"/>
      <c r="I23" s="351"/>
      <c r="J23" s="351"/>
      <c r="K23" s="351"/>
    </row>
    <row r="24" spans="1:11" x14ac:dyDescent="0.25">
      <c r="A24" s="300" t="s">
        <v>198</v>
      </c>
      <c r="B24" s="27" t="str">
        <f>+IMPOSTAZIONI!E17</f>
        <v>Reparto minor</v>
      </c>
      <c r="H24" s="342" t="str">
        <f>+B24</f>
        <v>Reparto minor</v>
      </c>
    </row>
    <row r="25" spans="1:11" x14ac:dyDescent="0.25">
      <c r="B25" s="20" t="s">
        <v>191</v>
      </c>
      <c r="C25" s="188">
        <v>70000</v>
      </c>
      <c r="D25" s="188">
        <f>+'REP 5'!AM7</f>
        <v>0</v>
      </c>
      <c r="E25" s="188">
        <f>+'REP 5'!AO7</f>
        <v>0</v>
      </c>
      <c r="H25" s="20" t="s">
        <v>191</v>
      </c>
      <c r="J25" s="336">
        <f>+'RIEPILOGO REP'!E15</f>
        <v>0</v>
      </c>
      <c r="K25" s="336">
        <f>+'RIEPILOGO REP'!C15</f>
        <v>0</v>
      </c>
    </row>
    <row r="26" spans="1:11" x14ac:dyDescent="0.25">
      <c r="B26" s="20" t="s">
        <v>192</v>
      </c>
      <c r="C26" s="188">
        <v>50000</v>
      </c>
      <c r="D26" s="188">
        <f>+'REP 5'!AM19</f>
        <v>0</v>
      </c>
      <c r="E26" s="188">
        <f>+'REP 5'!AO19</f>
        <v>0</v>
      </c>
      <c r="H26" s="20" t="s">
        <v>192</v>
      </c>
      <c r="J26" s="336">
        <f>+'RIEPILOGO REP'!E24</f>
        <v>0</v>
      </c>
      <c r="K26" s="336">
        <f>+'RIEPILOGO REP'!C24</f>
        <v>0</v>
      </c>
    </row>
    <row r="27" spans="1:11" x14ac:dyDescent="0.25">
      <c r="B27" s="343" t="s">
        <v>220</v>
      </c>
      <c r="C27" s="345">
        <f>+C25-C26</f>
        <v>20000</v>
      </c>
      <c r="D27" s="345">
        <f>+D25-D26</f>
        <v>0</v>
      </c>
      <c r="E27" s="345">
        <f>+E25-E26</f>
        <v>0</v>
      </c>
      <c r="F27" s="194">
        <f>+D27-'REP 5'!AM50</f>
        <v>0</v>
      </c>
      <c r="G27" s="354">
        <f>+E27-'REP 5'!AO50</f>
        <v>0</v>
      </c>
      <c r="H27" s="343"/>
    </row>
    <row r="29" spans="1:11" x14ac:dyDescent="0.25">
      <c r="B29" s="27" t="s">
        <v>195</v>
      </c>
      <c r="H29" s="342" t="s">
        <v>195</v>
      </c>
    </row>
    <row r="30" spans="1:11" x14ac:dyDescent="0.25">
      <c r="B30" s="20" t="s">
        <v>191</v>
      </c>
      <c r="C30" s="188">
        <f t="shared" ref="C30:E32" si="0">+C9+C13+C17+C21+C25</f>
        <v>140000</v>
      </c>
      <c r="D30" s="188">
        <f t="shared" si="0"/>
        <v>0</v>
      </c>
      <c r="E30" s="188">
        <f t="shared" si="0"/>
        <v>0</v>
      </c>
      <c r="H30" s="339" t="s">
        <v>191</v>
      </c>
      <c r="J30" s="336">
        <f>+J9+J13+J17+J21+J25</f>
        <v>0</v>
      </c>
      <c r="K30" s="336">
        <f>+K9+K13+K17+K21+K25</f>
        <v>0</v>
      </c>
    </row>
    <row r="31" spans="1:11" x14ac:dyDescent="0.25">
      <c r="B31" s="20" t="s">
        <v>192</v>
      </c>
      <c r="C31" s="188">
        <f t="shared" si="0"/>
        <v>100000</v>
      </c>
      <c r="D31" s="188">
        <f t="shared" si="0"/>
        <v>0</v>
      </c>
      <c r="E31" s="188">
        <f t="shared" si="0"/>
        <v>0</v>
      </c>
      <c r="H31" s="339" t="s">
        <v>230</v>
      </c>
      <c r="J31" s="336">
        <f>+'RIEPILOGO REP'!E16</f>
        <v>0</v>
      </c>
      <c r="K31" s="336">
        <f>+'RIEPILOGO REP'!C16</f>
        <v>0</v>
      </c>
    </row>
    <row r="32" spans="1:11" x14ac:dyDescent="0.25">
      <c r="B32" s="172" t="s">
        <v>221</v>
      </c>
      <c r="C32" s="345">
        <f t="shared" si="0"/>
        <v>40000</v>
      </c>
      <c r="D32" s="345">
        <f t="shared" si="0"/>
        <v>0</v>
      </c>
      <c r="E32" s="345">
        <f t="shared" si="0"/>
        <v>0</v>
      </c>
      <c r="F32" s="194">
        <f>+D32-'RIEPILOGO REP'!E26</f>
        <v>0</v>
      </c>
      <c r="G32" s="338">
        <f>+E32-'RIEPILOGO REP'!C26</f>
        <v>0</v>
      </c>
      <c r="H32" s="355" t="s">
        <v>192</v>
      </c>
      <c r="J32" s="336">
        <f>+J10+J14+J18+J22+J26</f>
        <v>0</v>
      </c>
      <c r="K32" s="336">
        <f>+K10+K14+K18+K22+K26</f>
        <v>0</v>
      </c>
    </row>
    <row r="33" spans="4:11" x14ac:dyDescent="0.25">
      <c r="H33" s="172" t="s">
        <v>221</v>
      </c>
      <c r="J33" s="346">
        <f>+J30-J31-J32</f>
        <v>0</v>
      </c>
      <c r="K33" s="346">
        <f>+K30-K31-K32</f>
        <v>0</v>
      </c>
    </row>
    <row r="34" spans="4:11" x14ac:dyDescent="0.25">
      <c r="D34" s="356" t="str">
        <f>+IF(D32=J33,"OK","ERRORE")</f>
        <v>OK</v>
      </c>
      <c r="E34" s="356" t="str">
        <f>+IF(E32=K33,"OK","ERRORE")</f>
        <v>OK</v>
      </c>
      <c r="J34" s="357" t="str">
        <f>+IF(J33=D32,"OK","ERRORE")</f>
        <v>OK</v>
      </c>
      <c r="K34" s="357" t="str">
        <f>+IF(K33=E32,"OK","ERRORE")</f>
        <v>OK</v>
      </c>
    </row>
  </sheetData>
  <sheetProtection algorithmName="SHA-512" hashValue="OZ+QPvTif4lL41j73OmisQVACd6xQWgqAjpuGslSxItmR6KnAzZ1PKw/Fb9qlU+UhFZK9IqwAsCqhNRRnzt+4w==" saltValue="xd/X0/pAvBkqL6k1U4mF6A==" spinCount="100000" sheet="1" objects="1" scenarios="1"/>
  <mergeCells count="3">
    <mergeCell ref="C5:E5"/>
    <mergeCell ref="I5:K5"/>
    <mergeCell ref="E2:H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1DB3-7629-4198-AEA5-1E7D5B3A0391}">
  <dimension ref="B2:J87"/>
  <sheetViews>
    <sheetView showGridLines="0" showRowColHeaders="0" workbookViewId="0">
      <selection activeCell="J2" sqref="J2:J3"/>
    </sheetView>
  </sheetViews>
  <sheetFormatPr defaultColWidth="9.140625" defaultRowHeight="15" x14ac:dyDescent="0.25"/>
  <cols>
    <col min="1" max="1" width="7.140625" style="20" customWidth="1"/>
    <col min="2" max="8" width="9.140625" style="20"/>
    <col min="9" max="9" width="15.42578125" style="20" customWidth="1"/>
    <col min="10" max="16384" width="9.140625" style="20"/>
  </cols>
  <sheetData>
    <row r="2" spans="2:10" ht="18.75" x14ac:dyDescent="0.3">
      <c r="B2" s="692" t="s">
        <v>369</v>
      </c>
      <c r="C2" s="693"/>
      <c r="D2" s="693"/>
      <c r="E2" s="693"/>
      <c r="F2" s="693"/>
      <c r="G2" s="693"/>
      <c r="H2" s="693"/>
      <c r="I2" s="694"/>
      <c r="J2" s="698" t="s">
        <v>4</v>
      </c>
    </row>
    <row r="3" spans="2:10" ht="15.75" x14ac:dyDescent="0.25">
      <c r="B3" s="695" t="s">
        <v>204</v>
      </c>
      <c r="C3" s="696"/>
      <c r="D3" s="696"/>
      <c r="E3" s="696"/>
      <c r="F3" s="696"/>
      <c r="G3" s="696"/>
      <c r="H3" s="696"/>
      <c r="I3" s="697"/>
      <c r="J3" s="698"/>
    </row>
    <row r="5" spans="2:10" ht="91.5" customHeight="1" x14ac:dyDescent="0.25">
      <c r="B5" s="691" t="s">
        <v>451</v>
      </c>
      <c r="C5" s="691"/>
      <c r="D5" s="691"/>
      <c r="E5" s="691"/>
      <c r="F5" s="691"/>
      <c r="G5" s="691"/>
      <c r="H5" s="691"/>
      <c r="I5" s="691"/>
    </row>
    <row r="7" spans="2:10" x14ac:dyDescent="0.25">
      <c r="B7" s="427" t="s">
        <v>444</v>
      </c>
      <c r="C7" s="202"/>
      <c r="D7" s="202"/>
      <c r="E7" s="202"/>
      <c r="F7" s="202"/>
      <c r="G7" s="202"/>
      <c r="H7" s="202"/>
      <c r="I7" s="212"/>
    </row>
    <row r="8" spans="2:10" x14ac:dyDescent="0.25">
      <c r="B8" s="428" t="s">
        <v>446</v>
      </c>
      <c r="I8" s="213"/>
    </row>
    <row r="9" spans="2:10" x14ac:dyDescent="0.25">
      <c r="B9" s="428" t="s">
        <v>445</v>
      </c>
      <c r="I9" s="213"/>
    </row>
    <row r="10" spans="2:10" x14ac:dyDescent="0.25">
      <c r="B10" s="223" t="s">
        <v>477</v>
      </c>
      <c r="I10" s="213"/>
    </row>
    <row r="11" spans="2:10" x14ac:dyDescent="0.25">
      <c r="B11" s="223" t="s">
        <v>478</v>
      </c>
      <c r="I11" s="213"/>
    </row>
    <row r="12" spans="2:10" x14ac:dyDescent="0.25">
      <c r="B12" s="429" t="s">
        <v>448</v>
      </c>
      <c r="C12" s="208"/>
      <c r="D12" s="208"/>
      <c r="E12" s="208"/>
      <c r="F12" s="208"/>
      <c r="G12" s="208"/>
      <c r="H12" s="208"/>
      <c r="I12" s="222"/>
    </row>
    <row r="14" spans="2:10" x14ac:dyDescent="0.25">
      <c r="B14" s="20" t="s">
        <v>452</v>
      </c>
    </row>
    <row r="15" spans="2:10" x14ac:dyDescent="0.25">
      <c r="B15" s="20" t="s">
        <v>453</v>
      </c>
      <c r="D15" s="36" t="s">
        <v>479</v>
      </c>
    </row>
    <row r="16" spans="2:10" x14ac:dyDescent="0.25">
      <c r="B16" s="20" t="s">
        <v>454</v>
      </c>
    </row>
    <row r="17" spans="2:2" x14ac:dyDescent="0.25">
      <c r="B17" s="20" t="s">
        <v>455</v>
      </c>
    </row>
    <row r="18" spans="2:2" x14ac:dyDescent="0.25">
      <c r="B18" s="20" t="s">
        <v>456</v>
      </c>
    </row>
    <row r="20" spans="2:2" x14ac:dyDescent="0.25">
      <c r="B20" s="20" t="s">
        <v>457</v>
      </c>
    </row>
    <row r="21" spans="2:2" x14ac:dyDescent="0.25">
      <c r="B21" s="20" t="s">
        <v>458</v>
      </c>
    </row>
    <row r="23" spans="2:2" x14ac:dyDescent="0.25">
      <c r="B23" s="36" t="s">
        <v>435</v>
      </c>
    </row>
    <row r="24" spans="2:2" x14ac:dyDescent="0.25">
      <c r="B24" s="20" t="s">
        <v>459</v>
      </c>
    </row>
    <row r="25" spans="2:2" x14ac:dyDescent="0.25">
      <c r="B25" s="20" t="s">
        <v>460</v>
      </c>
    </row>
    <row r="26" spans="2:2" x14ac:dyDescent="0.25">
      <c r="B26" s="20" t="s">
        <v>461</v>
      </c>
    </row>
    <row r="27" spans="2:2" x14ac:dyDescent="0.25">
      <c r="B27" s="20" t="s">
        <v>462</v>
      </c>
    </row>
    <row r="29" spans="2:2" x14ac:dyDescent="0.25">
      <c r="B29" s="36" t="s">
        <v>436</v>
      </c>
    </row>
    <row r="30" spans="2:2" x14ac:dyDescent="0.25">
      <c r="B30" s="20" t="s">
        <v>437</v>
      </c>
    </row>
    <row r="31" spans="2:2" x14ac:dyDescent="0.25">
      <c r="B31" s="20" t="s">
        <v>449</v>
      </c>
    </row>
    <row r="32" spans="2:2" x14ac:dyDescent="0.25">
      <c r="B32" s="20" t="s">
        <v>480</v>
      </c>
    </row>
    <row r="33" spans="2:9" x14ac:dyDescent="0.25">
      <c r="B33" s="20" t="s">
        <v>438</v>
      </c>
    </row>
    <row r="34" spans="2:9" x14ac:dyDescent="0.25">
      <c r="B34" s="20" t="s">
        <v>439</v>
      </c>
    </row>
    <row r="35" spans="2:9" x14ac:dyDescent="0.25">
      <c r="B35" s="20" t="s">
        <v>440</v>
      </c>
    </row>
    <row r="37" spans="2:9" x14ac:dyDescent="0.25">
      <c r="B37" s="36" t="s">
        <v>447</v>
      </c>
    </row>
    <row r="38" spans="2:9" x14ac:dyDescent="0.25">
      <c r="B38" s="20" t="s">
        <v>441</v>
      </c>
    </row>
    <row r="39" spans="2:9" x14ac:dyDescent="0.25">
      <c r="B39" s="20" t="s">
        <v>442</v>
      </c>
    </row>
    <row r="40" spans="2:9" x14ac:dyDescent="0.25">
      <c r="B40" s="20" t="s">
        <v>443</v>
      </c>
    </row>
    <row r="41" spans="2:9" x14ac:dyDescent="0.25">
      <c r="B41" s="20" t="s">
        <v>450</v>
      </c>
    </row>
    <row r="42" spans="2:9" x14ac:dyDescent="0.25">
      <c r="B42" s="20" t="s">
        <v>481</v>
      </c>
    </row>
    <row r="44" spans="2:9" x14ac:dyDescent="0.25">
      <c r="B44" s="20" t="s">
        <v>475</v>
      </c>
    </row>
    <row r="45" spans="2:9" x14ac:dyDescent="0.25">
      <c r="B45" s="20" t="s">
        <v>476</v>
      </c>
    </row>
    <row r="47" spans="2:9" x14ac:dyDescent="0.25">
      <c r="B47" s="699" t="s">
        <v>416</v>
      </c>
      <c r="C47" s="700"/>
      <c r="D47" s="700"/>
      <c r="E47" s="700"/>
      <c r="F47" s="700"/>
      <c r="G47" s="700"/>
      <c r="H47" s="700"/>
      <c r="I47" s="701"/>
    </row>
    <row r="48" spans="2:9" x14ac:dyDescent="0.25">
      <c r="B48" s="201"/>
      <c r="C48" s="202"/>
      <c r="D48" s="202"/>
      <c r="E48" s="202"/>
      <c r="F48" s="202"/>
      <c r="G48" s="202"/>
      <c r="H48" s="202"/>
      <c r="I48" s="212"/>
    </row>
    <row r="49" spans="2:9" x14ac:dyDescent="0.25">
      <c r="B49" s="205"/>
      <c r="I49" s="213"/>
    </row>
    <row r="50" spans="2:9" x14ac:dyDescent="0.25">
      <c r="B50" s="205"/>
      <c r="I50" s="213"/>
    </row>
    <row r="51" spans="2:9" x14ac:dyDescent="0.25">
      <c r="B51" s="205"/>
      <c r="I51" s="213"/>
    </row>
    <row r="52" spans="2:9" x14ac:dyDescent="0.25">
      <c r="B52" s="205"/>
      <c r="I52" s="213"/>
    </row>
    <row r="53" spans="2:9" x14ac:dyDescent="0.25">
      <c r="B53" s="205"/>
      <c r="I53" s="213"/>
    </row>
    <row r="54" spans="2:9" x14ac:dyDescent="0.25">
      <c r="B54" s="205"/>
      <c r="I54" s="213"/>
    </row>
    <row r="55" spans="2:9" x14ac:dyDescent="0.25">
      <c r="B55" s="205"/>
      <c r="I55" s="213"/>
    </row>
    <row r="56" spans="2:9" x14ac:dyDescent="0.25">
      <c r="B56" s="205"/>
      <c r="I56" s="213"/>
    </row>
    <row r="57" spans="2:9" x14ac:dyDescent="0.25">
      <c r="B57" s="205"/>
      <c r="I57" s="213"/>
    </row>
    <row r="58" spans="2:9" x14ac:dyDescent="0.25">
      <c r="B58" s="205"/>
      <c r="I58" s="213"/>
    </row>
    <row r="59" spans="2:9" x14ac:dyDescent="0.25">
      <c r="B59" s="205"/>
      <c r="I59" s="213"/>
    </row>
    <row r="60" spans="2:9" x14ac:dyDescent="0.25">
      <c r="B60" s="205"/>
      <c r="I60" s="213"/>
    </row>
    <row r="61" spans="2:9" x14ac:dyDescent="0.25">
      <c r="B61" s="205"/>
      <c r="I61" s="213"/>
    </row>
    <row r="62" spans="2:9" x14ac:dyDescent="0.25">
      <c r="B62" s="205"/>
      <c r="I62" s="213"/>
    </row>
    <row r="63" spans="2:9" x14ac:dyDescent="0.25">
      <c r="B63" s="205"/>
      <c r="I63" s="213"/>
    </row>
    <row r="64" spans="2:9" x14ac:dyDescent="0.25">
      <c r="B64" s="205"/>
      <c r="I64" s="213"/>
    </row>
    <row r="65" spans="2:9" x14ac:dyDescent="0.25">
      <c r="B65" s="220"/>
      <c r="C65" s="208"/>
      <c r="D65" s="208"/>
      <c r="E65" s="208"/>
      <c r="F65" s="208"/>
      <c r="G65" s="208"/>
      <c r="H65" s="208"/>
      <c r="I65" s="222"/>
    </row>
    <row r="68" spans="2:9" x14ac:dyDescent="0.25">
      <c r="B68" s="430" t="s">
        <v>463</v>
      </c>
      <c r="C68" s="431"/>
      <c r="D68" s="431"/>
      <c r="E68" s="431"/>
      <c r="F68" s="431"/>
      <c r="G68" s="431"/>
      <c r="H68" s="431"/>
      <c r="I68" s="432"/>
    </row>
    <row r="69" spans="2:9" x14ac:dyDescent="0.25">
      <c r="B69" s="433" t="s">
        <v>464</v>
      </c>
      <c r="C69" s="185"/>
      <c r="D69" s="185"/>
      <c r="E69" s="185"/>
      <c r="F69" s="185"/>
      <c r="G69" s="185"/>
      <c r="H69" s="185"/>
      <c r="I69" s="434"/>
    </row>
    <row r="70" spans="2:9" x14ac:dyDescent="0.25">
      <c r="B70" s="433" t="s">
        <v>465</v>
      </c>
      <c r="C70" s="185"/>
      <c r="D70" s="185"/>
      <c r="E70" s="185"/>
      <c r="F70" s="185"/>
      <c r="G70" s="185"/>
      <c r="H70" s="185"/>
      <c r="I70" s="434"/>
    </row>
    <row r="71" spans="2:9" x14ac:dyDescent="0.25">
      <c r="B71" s="433" t="s">
        <v>466</v>
      </c>
      <c r="C71" s="185"/>
      <c r="D71" s="185"/>
      <c r="E71" s="185"/>
      <c r="F71" s="185"/>
      <c r="G71" s="185"/>
      <c r="H71" s="185"/>
      <c r="I71" s="434"/>
    </row>
    <row r="72" spans="2:9" x14ac:dyDescent="0.25">
      <c r="B72" s="435" t="s">
        <v>467</v>
      </c>
      <c r="C72" s="436"/>
      <c r="D72" s="436"/>
      <c r="E72" s="436"/>
      <c r="F72" s="436"/>
      <c r="G72" s="436"/>
      <c r="H72" s="436"/>
      <c r="I72" s="437"/>
    </row>
    <row r="75" spans="2:9" x14ac:dyDescent="0.25">
      <c r="B75" s="702" t="s">
        <v>468</v>
      </c>
      <c r="C75" s="703"/>
      <c r="D75" s="703"/>
      <c r="E75" s="703"/>
      <c r="F75" s="703"/>
      <c r="G75" s="703"/>
      <c r="H75" s="703"/>
      <c r="I75" s="704"/>
    </row>
    <row r="76" spans="2:9" x14ac:dyDescent="0.25">
      <c r="B76" s="705" t="s">
        <v>469</v>
      </c>
      <c r="C76" s="706"/>
      <c r="D76" s="706"/>
      <c r="E76" s="706"/>
      <c r="F76" s="706"/>
      <c r="G76" s="706"/>
      <c r="H76" s="706"/>
      <c r="I76" s="707"/>
    </row>
    <row r="77" spans="2:9" x14ac:dyDescent="0.25">
      <c r="B77" s="708" t="s">
        <v>470</v>
      </c>
      <c r="C77" s="709"/>
      <c r="D77" s="709"/>
      <c r="E77" s="709"/>
      <c r="F77" s="709"/>
      <c r="G77" s="709"/>
      <c r="H77" s="709"/>
      <c r="I77" s="710"/>
    </row>
    <row r="79" spans="2:9" x14ac:dyDescent="0.25">
      <c r="B79" s="20" t="s">
        <v>471</v>
      </c>
    </row>
    <row r="80" spans="2:9" x14ac:dyDescent="0.25">
      <c r="B80" s="20" t="s">
        <v>472</v>
      </c>
    </row>
    <row r="82" spans="2:9" x14ac:dyDescent="0.25">
      <c r="B82" s="702" t="s">
        <v>473</v>
      </c>
      <c r="C82" s="703"/>
      <c r="D82" s="703"/>
      <c r="E82" s="703"/>
      <c r="F82" s="703"/>
      <c r="G82" s="703"/>
      <c r="H82" s="703"/>
      <c r="I82" s="704"/>
    </row>
    <row r="83" spans="2:9" x14ac:dyDescent="0.25">
      <c r="B83" s="711" t="s">
        <v>474</v>
      </c>
      <c r="C83" s="712"/>
      <c r="D83" s="712"/>
      <c r="E83" s="712"/>
      <c r="F83" s="712"/>
      <c r="G83" s="712"/>
      <c r="H83" s="712"/>
      <c r="I83" s="713"/>
    </row>
    <row r="87" spans="2:9" x14ac:dyDescent="0.25">
      <c r="B87" s="439" t="s">
        <v>93</v>
      </c>
      <c r="C87" s="439"/>
    </row>
  </sheetData>
  <sheetProtection algorithmName="SHA-512" hashValue="7XyO5Tbpfc9v6/5vigSBVrOoLFp3EjLHzLEy0z9tBJ0SeiVV758ZK3QxX+K/Yy3f/aZYv7JhT+NakpQmfyBTVA==" saltValue="Fgo0HIx6wdpjkDO1faILBw==" spinCount="100000" sheet="1" objects="1" scenarios="1"/>
  <mergeCells count="10">
    <mergeCell ref="B75:I75"/>
    <mergeCell ref="B76:I76"/>
    <mergeCell ref="B77:I77"/>
    <mergeCell ref="B82:I82"/>
    <mergeCell ref="B83:I83"/>
    <mergeCell ref="B5:I5"/>
    <mergeCell ref="B2:I2"/>
    <mergeCell ref="B3:I3"/>
    <mergeCell ref="J2:J3"/>
    <mergeCell ref="B47:I47"/>
  </mergeCells>
  <hyperlinks>
    <hyperlink ref="J2" location="MENU!A1" display="Indietro" xr:uid="{9B260CCB-9E07-4861-B777-08BED1845330}"/>
    <hyperlink ref="B77" r:id="rId1" xr:uid="{7CA887EA-60DF-44FF-B48B-D16621DE3B43}"/>
    <hyperlink ref="B87:C87" location="INFO!A1" display="Vai inizio pagina" xr:uid="{8DDDFD6E-5E3C-4CBE-862B-64E030702418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5E77-CEBB-41AA-9F9D-7BC4D7AFEDC4}">
  <dimension ref="A2:C13"/>
  <sheetViews>
    <sheetView showGridLines="0" showRowColHeaders="0" workbookViewId="0">
      <selection activeCell="C3" sqref="C3"/>
    </sheetView>
  </sheetViews>
  <sheetFormatPr defaultColWidth="9.140625" defaultRowHeight="15" x14ac:dyDescent="0.25"/>
  <cols>
    <col min="1" max="1" width="9.140625" style="300"/>
    <col min="2" max="2" width="66.42578125" style="20" customWidth="1"/>
    <col min="3" max="16384" width="9.140625" style="20"/>
  </cols>
  <sheetData>
    <row r="2" spans="1:3" x14ac:dyDescent="0.25">
      <c r="B2" s="36">
        <f>+IMPOSTAZIONI!C6</f>
        <v>0</v>
      </c>
    </row>
    <row r="3" spans="1:3" ht="31.5" customHeight="1" x14ac:dyDescent="0.25">
      <c r="B3" s="373" t="s">
        <v>386</v>
      </c>
      <c r="C3" s="383" t="s">
        <v>4</v>
      </c>
    </row>
    <row r="4" spans="1:3" ht="45" x14ac:dyDescent="0.25">
      <c r="B4" s="375" t="s">
        <v>420</v>
      </c>
      <c r="C4" s="376"/>
    </row>
    <row r="5" spans="1:3" x14ac:dyDescent="0.25">
      <c r="B5" s="27"/>
      <c r="C5" s="376"/>
    </row>
    <row r="6" spans="1:3" x14ac:dyDescent="0.25">
      <c r="B6" s="27"/>
      <c r="C6" s="376"/>
    </row>
    <row r="8" spans="1:3" x14ac:dyDescent="0.25">
      <c r="A8" s="377" t="s">
        <v>418</v>
      </c>
      <c r="B8" s="378" t="s">
        <v>432</v>
      </c>
    </row>
    <row r="9" spans="1:3" ht="30" x14ac:dyDescent="0.25">
      <c r="A9" s="379"/>
      <c r="B9" s="380" t="s">
        <v>422</v>
      </c>
    </row>
    <row r="10" spans="1:3" x14ac:dyDescent="0.25">
      <c r="A10" s="379"/>
      <c r="B10" s="33"/>
    </row>
    <row r="11" spans="1:3" x14ac:dyDescent="0.25">
      <c r="A11" s="379"/>
    </row>
    <row r="12" spans="1:3" x14ac:dyDescent="0.25">
      <c r="A12" s="377" t="s">
        <v>419</v>
      </c>
      <c r="B12" s="381" t="s">
        <v>417</v>
      </c>
    </row>
    <row r="13" spans="1:3" x14ac:dyDescent="0.25">
      <c r="B13" s="382" t="s">
        <v>428</v>
      </c>
    </row>
  </sheetData>
  <sheetProtection algorithmName="SHA-512" hashValue="8IJmBzFznOylvTdOhia7ThcnA6S+1bYm94uNBJWE/AW18bzHYeoekdCPWNVnXJfOGZPKrOIsU8d0ojcy49pCnQ==" saltValue="G9e2BZtX8Ums+B8U/u4T9Q==" spinCount="100000" sheet="1" objects="1" scenarios="1"/>
  <hyperlinks>
    <hyperlink ref="C3" location="MENU!A1" display="Indietro" xr:uid="{DE6D1927-612E-4E87-A167-DD1D1D68C74A}"/>
    <hyperlink ref="B8" location="SWOT!A1" display="ANALISI SWOT" xr:uid="{7F9F02E6-DF1A-4644-AA17-7116777CE53D}"/>
    <hyperlink ref="B8:B9" location="SWOT!A1" display="ANALISI SWOT" xr:uid="{C80D15A7-D52A-4A86-A4A2-2FD50FDFDE1F}"/>
    <hyperlink ref="A8" location="SWOT!A1" display="Fase 1" xr:uid="{95063696-717C-4D71-A35C-9CA9DDDACDCB}"/>
    <hyperlink ref="B12:B13" location="'PIANO AZIONE'!A1" display="PIANO D'AZIONE" xr:uid="{91157A99-BF2E-4D25-83C2-ED4DF3361A30}"/>
    <hyperlink ref="A12" location="'PIANO AZIONE'!A1" display="Fase 2" xr:uid="{7585C56F-7223-42C6-93DC-C3AA10CC025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A9C4-2177-4A82-BE17-89806BBCA6B9}">
  <dimension ref="A1:F37"/>
  <sheetViews>
    <sheetView showRowColHeaders="0" workbookViewId="0">
      <selection activeCell="E3" sqref="E3"/>
    </sheetView>
  </sheetViews>
  <sheetFormatPr defaultColWidth="9.140625" defaultRowHeight="15" x14ac:dyDescent="0.25"/>
  <cols>
    <col min="1" max="1" width="6.140625" style="2" customWidth="1"/>
    <col min="2" max="2" width="27" style="2" customWidth="1"/>
    <col min="3" max="3" width="34.7109375" style="2" customWidth="1"/>
    <col min="4" max="4" width="19.140625" style="2" customWidth="1"/>
    <col min="5" max="5" width="25.7109375" style="2" customWidth="1"/>
    <col min="6" max="16384" width="9.140625" style="2"/>
  </cols>
  <sheetData>
    <row r="1" spans="1:6" x14ac:dyDescent="0.25">
      <c r="A1" s="1"/>
    </row>
    <row r="3" spans="1:6" ht="27" customHeight="1" x14ac:dyDescent="0.25">
      <c r="B3" s="522" t="s">
        <v>0</v>
      </c>
      <c r="C3" s="523"/>
      <c r="E3" s="3" t="s">
        <v>4</v>
      </c>
    </row>
    <row r="5" spans="1:6" x14ac:dyDescent="0.25">
      <c r="B5" s="4" t="s">
        <v>1</v>
      </c>
      <c r="C5" s="5"/>
    </row>
    <row r="6" spans="1:6" x14ac:dyDescent="0.25">
      <c r="B6" s="423" t="s">
        <v>83</v>
      </c>
      <c r="C6" s="424"/>
      <c r="D6" s="7" t="str">
        <f>+IF(C6=0,"Inserire dati","")</f>
        <v>Inserire dati</v>
      </c>
    </row>
    <row r="7" spans="1:6" x14ac:dyDescent="0.25">
      <c r="B7" s="423" t="s">
        <v>84</v>
      </c>
      <c r="C7" s="425"/>
      <c r="D7" s="7" t="str">
        <f t="shared" ref="D7:D9" si="0">+IF(C7=0,"Inserire dati","")</f>
        <v>Inserire dati</v>
      </c>
    </row>
    <row r="8" spans="1:6" x14ac:dyDescent="0.25">
      <c r="B8" s="423" t="s">
        <v>85</v>
      </c>
      <c r="C8" s="425"/>
      <c r="D8" s="7" t="str">
        <f t="shared" si="0"/>
        <v>Inserire dati</v>
      </c>
    </row>
    <row r="9" spans="1:6" x14ac:dyDescent="0.25">
      <c r="B9" s="423" t="s">
        <v>86</v>
      </c>
      <c r="C9" s="425"/>
      <c r="D9" s="7" t="str">
        <f t="shared" si="0"/>
        <v>Inserire dati</v>
      </c>
    </row>
    <row r="10" spans="1:6" x14ac:dyDescent="0.25">
      <c r="B10" s="6"/>
    </row>
    <row r="11" spans="1:6" x14ac:dyDescent="0.25">
      <c r="D11" s="8" t="s">
        <v>210</v>
      </c>
    </row>
    <row r="12" spans="1:6" x14ac:dyDescent="0.25">
      <c r="B12" s="9" t="s">
        <v>2</v>
      </c>
      <c r="D12" s="10" t="s">
        <v>433</v>
      </c>
    </row>
    <row r="13" spans="1:6" x14ac:dyDescent="0.25">
      <c r="B13" s="11" t="s">
        <v>87</v>
      </c>
      <c r="C13" s="12" t="s">
        <v>211</v>
      </c>
      <c r="D13" s="17">
        <v>1</v>
      </c>
      <c r="E13" s="12" t="str">
        <f>+IF(D13=1,"Reparto HOTEL",IF(D13=2,"REPARTO ESCLUSO",""))</f>
        <v>Reparto HOTEL</v>
      </c>
      <c r="F13" s="480" t="str">
        <f>+IF(D13=0,"Inserire un codice corretto",IF(D13&gt;2,"Inserire un codice corretto",""))</f>
        <v/>
      </c>
    </row>
    <row r="14" spans="1:6" x14ac:dyDescent="0.25">
      <c r="B14" s="11" t="s">
        <v>88</v>
      </c>
      <c r="C14" s="12" t="s">
        <v>212</v>
      </c>
      <c r="D14" s="17">
        <v>1</v>
      </c>
      <c r="E14" s="12" t="str">
        <f>+IF(D14=1,"Reparto RISTORANTE",IF(D14=2,"REPARTO ESCLUSO",""))</f>
        <v>Reparto RISTORANTE</v>
      </c>
      <c r="F14" s="480" t="str">
        <f t="shared" ref="F14:F18" si="1">+IF(D14=0,"Inserire un codice corretto",IF(D14&gt;2,"Inserire un codice corretto",""))</f>
        <v/>
      </c>
    </row>
    <row r="15" spans="1:6" x14ac:dyDescent="0.25">
      <c r="B15" s="11" t="s">
        <v>89</v>
      </c>
      <c r="C15" s="12" t="s">
        <v>213</v>
      </c>
      <c r="D15" s="17">
        <v>1</v>
      </c>
      <c r="E15" s="12" t="str">
        <f>+IF(D15=1,"Reparto BAR",IF(D15=2,"REPARTO ESCLUSO",""))</f>
        <v>Reparto BAR</v>
      </c>
      <c r="F15" s="480" t="str">
        <f t="shared" si="1"/>
        <v/>
      </c>
    </row>
    <row r="16" spans="1:6" x14ac:dyDescent="0.25">
      <c r="B16" s="11" t="s">
        <v>90</v>
      </c>
      <c r="C16" s="12" t="s">
        <v>214</v>
      </c>
      <c r="D16" s="17">
        <v>1</v>
      </c>
      <c r="E16" s="12" t="str">
        <f>+IF(D16=1,"Reparto WELLNESS",IF(D16=2,"REPARTO ESCLUSO",""))</f>
        <v>Reparto WELLNESS</v>
      </c>
      <c r="F16" s="480" t="str">
        <f t="shared" si="1"/>
        <v/>
      </c>
    </row>
    <row r="17" spans="2:6" x14ac:dyDescent="0.25">
      <c r="B17" s="11" t="s">
        <v>91</v>
      </c>
      <c r="C17" s="18" t="s">
        <v>434</v>
      </c>
      <c r="D17" s="17">
        <v>1</v>
      </c>
      <c r="E17" s="12" t="str">
        <f>+IF(D17=1,+C17,IF(D17=2,"REPARTO ESCLUSO",""))</f>
        <v>Reparto minor</v>
      </c>
      <c r="F17" s="480" t="str">
        <f t="shared" si="1"/>
        <v/>
      </c>
    </row>
    <row r="18" spans="2:6" x14ac:dyDescent="0.25">
      <c r="B18" s="13"/>
      <c r="C18" s="12" t="s">
        <v>236</v>
      </c>
      <c r="D18" s="17">
        <v>1</v>
      </c>
      <c r="E18" s="12" t="str">
        <f>+IF(D18=1,"COSTI COMUNI",IF(D18=2,"REPARTO ESCLUSO",""))</f>
        <v>COSTI COMUNI</v>
      </c>
      <c r="F18" s="480" t="str">
        <f t="shared" si="1"/>
        <v/>
      </c>
    </row>
    <row r="19" spans="2:6" x14ac:dyDescent="0.25">
      <c r="B19" s="13"/>
    </row>
    <row r="20" spans="2:6" x14ac:dyDescent="0.25">
      <c r="B20" s="13"/>
    </row>
    <row r="21" spans="2:6" x14ac:dyDescent="0.25">
      <c r="B21" s="9" t="s">
        <v>3</v>
      </c>
      <c r="C21" s="14" t="s">
        <v>92</v>
      </c>
    </row>
    <row r="22" spans="2:6" x14ac:dyDescent="0.25">
      <c r="B22" s="11" t="s">
        <v>67</v>
      </c>
      <c r="C22" s="19"/>
      <c r="D22" s="426" t="str">
        <f>+IF(C22=0,"Inserire un periodo","")</f>
        <v>Inserire un periodo</v>
      </c>
    </row>
    <row r="23" spans="2:6" x14ac:dyDescent="0.25">
      <c r="B23" s="11" t="s">
        <v>71</v>
      </c>
      <c r="C23" s="19"/>
      <c r="D23" s="426" t="str">
        <f t="shared" ref="D23:D33" si="2">+IF(C23=0,"Inserire un periodo","")</f>
        <v>Inserire un periodo</v>
      </c>
    </row>
    <row r="24" spans="2:6" x14ac:dyDescent="0.25">
      <c r="B24" s="11" t="s">
        <v>72</v>
      </c>
      <c r="C24" s="19"/>
      <c r="D24" s="426" t="str">
        <f t="shared" si="2"/>
        <v>Inserire un periodo</v>
      </c>
    </row>
    <row r="25" spans="2:6" x14ac:dyDescent="0.25">
      <c r="B25" s="11" t="s">
        <v>73</v>
      </c>
      <c r="C25" s="19"/>
      <c r="D25" s="426" t="str">
        <f t="shared" si="2"/>
        <v>Inserire un periodo</v>
      </c>
    </row>
    <row r="26" spans="2:6" x14ac:dyDescent="0.25">
      <c r="B26" s="11" t="s">
        <v>74</v>
      </c>
      <c r="C26" s="19"/>
      <c r="D26" s="426" t="str">
        <f t="shared" si="2"/>
        <v>Inserire un periodo</v>
      </c>
    </row>
    <row r="27" spans="2:6" x14ac:dyDescent="0.25">
      <c r="B27" s="11" t="s">
        <v>75</v>
      </c>
      <c r="C27" s="19"/>
      <c r="D27" s="426" t="str">
        <f t="shared" si="2"/>
        <v>Inserire un periodo</v>
      </c>
    </row>
    <row r="28" spans="2:6" x14ac:dyDescent="0.25">
      <c r="B28" s="11" t="s">
        <v>76</v>
      </c>
      <c r="C28" s="19"/>
      <c r="D28" s="426" t="str">
        <f t="shared" si="2"/>
        <v>Inserire un periodo</v>
      </c>
    </row>
    <row r="29" spans="2:6" x14ac:dyDescent="0.25">
      <c r="B29" s="11" t="s">
        <v>77</v>
      </c>
      <c r="C29" s="19"/>
      <c r="D29" s="426" t="str">
        <f t="shared" si="2"/>
        <v>Inserire un periodo</v>
      </c>
    </row>
    <row r="30" spans="2:6" x14ac:dyDescent="0.25">
      <c r="B30" s="11" t="s">
        <v>78</v>
      </c>
      <c r="C30" s="19"/>
      <c r="D30" s="426" t="str">
        <f t="shared" si="2"/>
        <v>Inserire un periodo</v>
      </c>
    </row>
    <row r="31" spans="2:6" x14ac:dyDescent="0.25">
      <c r="B31" s="11" t="s">
        <v>79</v>
      </c>
      <c r="C31" s="19"/>
      <c r="D31" s="426" t="str">
        <f t="shared" si="2"/>
        <v>Inserire un periodo</v>
      </c>
    </row>
    <row r="32" spans="2:6" x14ac:dyDescent="0.25">
      <c r="B32" s="11" t="s">
        <v>80</v>
      </c>
      <c r="C32" s="19"/>
      <c r="D32" s="426" t="str">
        <f t="shared" si="2"/>
        <v>Inserire un periodo</v>
      </c>
    </row>
    <row r="33" spans="2:4" x14ac:dyDescent="0.25">
      <c r="B33" s="11" t="s">
        <v>81</v>
      </c>
      <c r="C33" s="19"/>
      <c r="D33" s="426" t="str">
        <f t="shared" si="2"/>
        <v>Inserire un periodo</v>
      </c>
    </row>
    <row r="34" spans="2:4" x14ac:dyDescent="0.25">
      <c r="B34" s="11"/>
      <c r="C34" s="15"/>
    </row>
    <row r="37" spans="2:4" x14ac:dyDescent="0.25">
      <c r="B37" s="16" t="s">
        <v>93</v>
      </c>
    </row>
  </sheetData>
  <sheetProtection algorithmName="SHA-512" hashValue="0JOFQwRr7GUoJlWROzDOAvGJ1MDzpRwdwqx+s9MV8l4gm8xzkEotz6xvqQomizreAZ/c7w/8lgdsrqq6a0pm9g==" saltValue="h/IF6azIz3QHHGomS3Gw4A==" spinCount="100000" sheet="1" objects="1" scenarios="1"/>
  <mergeCells count="1">
    <mergeCell ref="B3:C3"/>
  </mergeCells>
  <phoneticPr fontId="4" type="noConversion"/>
  <conditionalFormatting sqref="D22:D33">
    <cfRule type="containsText" dxfId="767" priority="3" operator="containsText" text="Inserire">
      <formula>NOT(ISERROR(SEARCH("Inserire",D22)))</formula>
    </cfRule>
  </conditionalFormatting>
  <conditionalFormatting sqref="E13:E18">
    <cfRule type="containsText" dxfId="766" priority="5" operator="containsText" text="escluso">
      <formula>NOT(ISERROR(SEARCH("escluso",E13)))</formula>
    </cfRule>
    <cfRule type="containsText" dxfId="765" priority="10" operator="containsText" text="inserire">
      <formula>NOT(ISERROR(SEARCH("inserire",E13)))</formula>
    </cfRule>
  </conditionalFormatting>
  <conditionalFormatting sqref="F13:F18">
    <cfRule type="containsText" dxfId="764" priority="4" operator="containsText" text="Inserire">
      <formula>NOT(ISERROR(SEARCH("Inserire",F13)))</formula>
    </cfRule>
  </conditionalFormatting>
  <hyperlinks>
    <hyperlink ref="E3" location="MENU!A1" display="Indietro" xr:uid="{4AC30E79-F745-419D-8197-20CE9B6DFB24}"/>
    <hyperlink ref="B37" location="IMPOSTAZIONI!A1" display="Vai inizio pagina" xr:uid="{3163D815-D172-45DB-AAA5-B03AA3A394B6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7E85-0F9C-4B56-9C7B-67E9DCE716E0}">
  <dimension ref="A1:I57"/>
  <sheetViews>
    <sheetView showRowColHeaders="0" workbookViewId="0">
      <selection activeCell="F3" sqref="F3"/>
    </sheetView>
  </sheetViews>
  <sheetFormatPr defaultColWidth="9.140625" defaultRowHeight="15" x14ac:dyDescent="0.25"/>
  <cols>
    <col min="1" max="1" width="5" style="40" customWidth="1"/>
    <col min="2" max="2" width="47.28515625" style="166" customWidth="1"/>
    <col min="3" max="3" width="9.140625" style="166"/>
    <col min="4" max="4" width="14.42578125" style="384" customWidth="1"/>
    <col min="5" max="5" width="60" style="385" customWidth="1"/>
    <col min="6" max="16384" width="9.140625" style="40"/>
  </cols>
  <sheetData>
    <row r="1" spans="1:9" x14ac:dyDescent="0.25">
      <c r="G1" s="324"/>
      <c r="H1" s="166"/>
      <c r="I1" s="384"/>
    </row>
    <row r="2" spans="1:9" x14ac:dyDescent="0.25">
      <c r="B2" s="386" t="s">
        <v>418</v>
      </c>
      <c r="E2" s="387">
        <f>+IMPOSTAZIONI!C6</f>
        <v>0</v>
      </c>
      <c r="G2" s="324"/>
      <c r="H2" s="166"/>
      <c r="I2" s="384"/>
    </row>
    <row r="3" spans="1:9" ht="45.75" customHeight="1" x14ac:dyDescent="0.25">
      <c r="B3" s="525" t="s">
        <v>485</v>
      </c>
      <c r="C3" s="526"/>
      <c r="D3" s="526"/>
      <c r="E3" s="527"/>
      <c r="F3" s="309" t="s">
        <v>4</v>
      </c>
      <c r="G3" s="324"/>
      <c r="H3" s="166"/>
      <c r="I3" s="384"/>
    </row>
    <row r="4" spans="1:9" ht="32.25" customHeight="1" x14ac:dyDescent="0.25">
      <c r="B4" s="536" t="s">
        <v>421</v>
      </c>
      <c r="C4" s="537"/>
      <c r="D4" s="537"/>
      <c r="E4" s="538"/>
      <c r="G4" s="324"/>
      <c r="H4" s="388"/>
      <c r="I4" s="389"/>
    </row>
    <row r="5" spans="1:9" x14ac:dyDescent="0.25">
      <c r="B5" s="40"/>
      <c r="C5" s="40"/>
      <c r="D5" s="40"/>
    </row>
    <row r="7" spans="1:9" ht="15" customHeight="1" x14ac:dyDescent="0.25">
      <c r="B7" s="533" t="s">
        <v>415</v>
      </c>
    </row>
    <row r="8" spans="1:9" ht="15.75" customHeight="1" x14ac:dyDescent="0.25">
      <c r="B8" s="534"/>
      <c r="C8" s="390" t="s">
        <v>388</v>
      </c>
      <c r="D8" s="391"/>
      <c r="E8" s="387"/>
    </row>
    <row r="9" spans="1:9" ht="30" x14ac:dyDescent="0.25">
      <c r="B9" s="535"/>
      <c r="C9" s="392" t="s">
        <v>371</v>
      </c>
      <c r="D9" s="393"/>
      <c r="E9" s="394" t="s">
        <v>424</v>
      </c>
    </row>
    <row r="10" spans="1:9" x14ac:dyDescent="0.25">
      <c r="A10" s="528" t="s">
        <v>411</v>
      </c>
      <c r="B10" s="395" t="s">
        <v>372</v>
      </c>
      <c r="C10" s="405"/>
      <c r="D10" s="396" t="str">
        <f>+IF(C10=1,"Punto di forza",IF(C10=2,"Punto di debolezza",IF(C10=3,"Neutrale",IF(C10=0,"Inserire un codice","Codice errato"))))</f>
        <v>Inserire un codice</v>
      </c>
      <c r="E10" s="407"/>
    </row>
    <row r="11" spans="1:9" x14ac:dyDescent="0.25">
      <c r="A11" s="529"/>
      <c r="B11" s="395" t="s">
        <v>373</v>
      </c>
      <c r="C11" s="405"/>
      <c r="D11" s="396" t="str">
        <f t="shared" ref="D11:D37" si="0">+IF(C11=1,"Punto di forza",IF(C11=2,"Punto di debolezza",IF(C11=3,"Neutrale",IF(C11=0,"Inserire un codice","Codice errato"))))</f>
        <v>Inserire un codice</v>
      </c>
      <c r="E11" s="407"/>
    </row>
    <row r="12" spans="1:9" x14ac:dyDescent="0.25">
      <c r="A12" s="529"/>
      <c r="B12" s="395" t="s">
        <v>401</v>
      </c>
      <c r="C12" s="405"/>
      <c r="D12" s="396" t="str">
        <f t="shared" si="0"/>
        <v>Inserire un codice</v>
      </c>
      <c r="E12" s="407"/>
    </row>
    <row r="13" spans="1:9" x14ac:dyDescent="0.25">
      <c r="A13" s="529"/>
      <c r="B13" s="395" t="s">
        <v>402</v>
      </c>
      <c r="C13" s="405"/>
      <c r="D13" s="396" t="str">
        <f t="shared" si="0"/>
        <v>Inserire un codice</v>
      </c>
      <c r="E13" s="407"/>
    </row>
    <row r="14" spans="1:9" x14ac:dyDescent="0.25">
      <c r="A14" s="529"/>
      <c r="B14" s="397" t="s">
        <v>403</v>
      </c>
      <c r="C14" s="405"/>
      <c r="D14" s="396" t="str">
        <f t="shared" si="0"/>
        <v>Inserire un codice</v>
      </c>
      <c r="E14" s="407"/>
    </row>
    <row r="15" spans="1:9" x14ac:dyDescent="0.25">
      <c r="A15" s="529"/>
      <c r="B15" s="397" t="s">
        <v>404</v>
      </c>
      <c r="C15" s="405"/>
      <c r="D15" s="396" t="str">
        <f t="shared" si="0"/>
        <v>Inserire un codice</v>
      </c>
      <c r="E15" s="407"/>
    </row>
    <row r="16" spans="1:9" x14ac:dyDescent="0.25">
      <c r="A16" s="529"/>
      <c r="B16" s="397" t="s">
        <v>405</v>
      </c>
      <c r="C16" s="405"/>
      <c r="D16" s="396" t="str">
        <f t="shared" si="0"/>
        <v>Inserire un codice</v>
      </c>
      <c r="E16" s="407"/>
    </row>
    <row r="17" spans="1:5" x14ac:dyDescent="0.25">
      <c r="A17" s="529"/>
      <c r="B17" s="397" t="s">
        <v>406</v>
      </c>
      <c r="C17" s="405"/>
      <c r="D17" s="396" t="str">
        <f t="shared" si="0"/>
        <v>Inserire un codice</v>
      </c>
      <c r="E17" s="407"/>
    </row>
    <row r="18" spans="1:5" x14ac:dyDescent="0.25">
      <c r="A18" s="529"/>
      <c r="B18" s="397" t="s">
        <v>407</v>
      </c>
      <c r="C18" s="405"/>
      <c r="D18" s="396" t="str">
        <f t="shared" si="0"/>
        <v>Inserire un codice</v>
      </c>
      <c r="E18" s="407"/>
    </row>
    <row r="19" spans="1:5" x14ac:dyDescent="0.25">
      <c r="A19" s="529"/>
      <c r="B19" s="397" t="s">
        <v>376</v>
      </c>
      <c r="C19" s="405"/>
      <c r="D19" s="396" t="str">
        <f t="shared" si="0"/>
        <v>Inserire un codice</v>
      </c>
      <c r="E19" s="407"/>
    </row>
    <row r="20" spans="1:5" x14ac:dyDescent="0.25">
      <c r="A20" s="529"/>
      <c r="B20" s="397" t="s">
        <v>381</v>
      </c>
      <c r="C20" s="405"/>
      <c r="D20" s="396" t="str">
        <f t="shared" si="0"/>
        <v>Inserire un codice</v>
      </c>
      <c r="E20" s="407"/>
    </row>
    <row r="21" spans="1:5" x14ac:dyDescent="0.25">
      <c r="A21" s="529"/>
      <c r="B21" s="397" t="s">
        <v>377</v>
      </c>
      <c r="C21" s="405"/>
      <c r="D21" s="396" t="str">
        <f t="shared" si="0"/>
        <v>Inserire un codice</v>
      </c>
      <c r="E21" s="407"/>
    </row>
    <row r="22" spans="1:5" x14ac:dyDescent="0.25">
      <c r="A22" s="529"/>
      <c r="B22" s="397" t="s">
        <v>385</v>
      </c>
      <c r="C22" s="405"/>
      <c r="D22" s="396" t="str">
        <f t="shared" si="0"/>
        <v>Inserire un codice</v>
      </c>
      <c r="E22" s="407"/>
    </row>
    <row r="23" spans="1:5" ht="30" x14ac:dyDescent="0.25">
      <c r="A23" s="529"/>
      <c r="B23" s="398" t="s">
        <v>409</v>
      </c>
      <c r="C23" s="405"/>
      <c r="D23" s="396" t="str">
        <f t="shared" si="0"/>
        <v>Inserire un codice</v>
      </c>
      <c r="E23" s="407"/>
    </row>
    <row r="24" spans="1:5" x14ac:dyDescent="0.25">
      <c r="A24" s="529"/>
      <c r="B24" s="398" t="s">
        <v>410</v>
      </c>
      <c r="C24" s="405"/>
      <c r="D24" s="396" t="str">
        <f t="shared" si="0"/>
        <v>Inserire un codice</v>
      </c>
      <c r="E24" s="407"/>
    </row>
    <row r="25" spans="1:5" x14ac:dyDescent="0.25">
      <c r="A25" s="529"/>
      <c r="B25" s="406" t="s">
        <v>390</v>
      </c>
      <c r="C25" s="405"/>
      <c r="D25" s="396" t="str">
        <f t="shared" si="0"/>
        <v>Inserire un codice</v>
      </c>
      <c r="E25" s="407"/>
    </row>
    <row r="26" spans="1:5" x14ac:dyDescent="0.25">
      <c r="A26" s="529"/>
      <c r="B26" s="406" t="s">
        <v>390</v>
      </c>
      <c r="C26" s="405"/>
      <c r="D26" s="396" t="str">
        <f t="shared" si="0"/>
        <v>Inserire un codice</v>
      </c>
      <c r="E26" s="407"/>
    </row>
    <row r="27" spans="1:5" x14ac:dyDescent="0.25">
      <c r="A27" s="530" t="s">
        <v>412</v>
      </c>
      <c r="B27" s="395" t="s">
        <v>374</v>
      </c>
      <c r="C27" s="405"/>
      <c r="D27" s="396" t="str">
        <f t="shared" si="0"/>
        <v>Inserire un codice</v>
      </c>
      <c r="E27" s="407"/>
    </row>
    <row r="28" spans="1:5" x14ac:dyDescent="0.25">
      <c r="A28" s="531"/>
      <c r="B28" s="395" t="s">
        <v>375</v>
      </c>
      <c r="C28" s="405"/>
      <c r="D28" s="396" t="str">
        <f t="shared" si="0"/>
        <v>Inserire un codice</v>
      </c>
      <c r="E28" s="407"/>
    </row>
    <row r="29" spans="1:5" x14ac:dyDescent="0.25">
      <c r="A29" s="531"/>
      <c r="B29" s="399" t="s">
        <v>378</v>
      </c>
      <c r="C29" s="405"/>
      <c r="D29" s="396" t="str">
        <f t="shared" si="0"/>
        <v>Inserire un codice</v>
      </c>
      <c r="E29" s="407"/>
    </row>
    <row r="30" spans="1:5" x14ac:dyDescent="0.25">
      <c r="A30" s="531"/>
      <c r="B30" s="397" t="s">
        <v>408</v>
      </c>
      <c r="C30" s="405"/>
      <c r="D30" s="396" t="str">
        <f t="shared" si="0"/>
        <v>Inserire un codice</v>
      </c>
      <c r="E30" s="407"/>
    </row>
    <row r="31" spans="1:5" x14ac:dyDescent="0.25">
      <c r="A31" s="531"/>
      <c r="B31" s="399" t="s">
        <v>379</v>
      </c>
      <c r="C31" s="405"/>
      <c r="D31" s="396" t="str">
        <f t="shared" si="0"/>
        <v>Inserire un codice</v>
      </c>
      <c r="E31" s="407"/>
    </row>
    <row r="32" spans="1:5" x14ac:dyDescent="0.25">
      <c r="A32" s="531"/>
      <c r="B32" s="399" t="s">
        <v>380</v>
      </c>
      <c r="C32" s="405"/>
      <c r="D32" s="396" t="str">
        <f t="shared" si="0"/>
        <v>Inserire un codice</v>
      </c>
      <c r="E32" s="407"/>
    </row>
    <row r="33" spans="1:8" x14ac:dyDescent="0.25">
      <c r="A33" s="531"/>
      <c r="B33" s="399" t="s">
        <v>382</v>
      </c>
      <c r="C33" s="405"/>
      <c r="D33" s="396" t="str">
        <f t="shared" si="0"/>
        <v>Inserire un codice</v>
      </c>
      <c r="E33" s="407"/>
    </row>
    <row r="34" spans="1:8" x14ac:dyDescent="0.25">
      <c r="A34" s="531"/>
      <c r="B34" s="399" t="s">
        <v>383</v>
      </c>
      <c r="C34" s="405"/>
      <c r="D34" s="396" t="str">
        <f t="shared" si="0"/>
        <v>Inserire un codice</v>
      </c>
      <c r="E34" s="407"/>
    </row>
    <row r="35" spans="1:8" x14ac:dyDescent="0.25">
      <c r="A35" s="531"/>
      <c r="B35" s="399" t="s">
        <v>384</v>
      </c>
      <c r="C35" s="405"/>
      <c r="D35" s="396" t="str">
        <f t="shared" si="0"/>
        <v>Inserire un codice</v>
      </c>
      <c r="E35" s="407"/>
    </row>
    <row r="36" spans="1:8" x14ac:dyDescent="0.25">
      <c r="A36" s="531"/>
      <c r="B36" s="406" t="s">
        <v>390</v>
      </c>
      <c r="C36" s="405"/>
      <c r="D36" s="396" t="str">
        <f t="shared" si="0"/>
        <v>Inserire un codice</v>
      </c>
      <c r="E36" s="407"/>
    </row>
    <row r="37" spans="1:8" x14ac:dyDescent="0.25">
      <c r="A37" s="532"/>
      <c r="B37" s="406" t="s">
        <v>390</v>
      </c>
      <c r="C37" s="405"/>
      <c r="D37" s="396" t="str">
        <f t="shared" si="0"/>
        <v>Inserire un codice</v>
      </c>
      <c r="E37" s="407"/>
    </row>
    <row r="39" spans="1:8" ht="15" customHeight="1" x14ac:dyDescent="0.25">
      <c r="B39" s="533" t="s">
        <v>414</v>
      </c>
    </row>
    <row r="40" spans="1:8" ht="15.75" customHeight="1" x14ac:dyDescent="0.25">
      <c r="B40" s="534"/>
      <c r="C40" s="390" t="s">
        <v>388</v>
      </c>
    </row>
    <row r="41" spans="1:8" ht="30" x14ac:dyDescent="0.25">
      <c r="B41" s="535"/>
      <c r="C41" s="392" t="s">
        <v>371</v>
      </c>
      <c r="D41" s="393"/>
      <c r="E41" s="394" t="s">
        <v>425</v>
      </c>
    </row>
    <row r="42" spans="1:8" x14ac:dyDescent="0.25">
      <c r="A42" s="524" t="s">
        <v>413</v>
      </c>
      <c r="B42" s="400" t="s">
        <v>392</v>
      </c>
      <c r="C42" s="405"/>
      <c r="D42" s="396" t="str">
        <f>+IF(C42=1,"Opportunità",IF(C42=2,"Minaccia",IF(C42=3,"Neutrale",IF(C42=0,"Inserire un codice","Codice errato"))))</f>
        <v>Inserire un codice</v>
      </c>
      <c r="E42" s="407"/>
    </row>
    <row r="43" spans="1:8" x14ac:dyDescent="0.25">
      <c r="A43" s="524"/>
      <c r="B43" s="399" t="s">
        <v>391</v>
      </c>
      <c r="C43" s="405"/>
      <c r="D43" s="396" t="str">
        <f t="shared" ref="D43:D54" si="1">+IF(C43=1,"Opportunità",IF(C43=2,"Minaccia",IF(C43=3,"Neutrale",IF(C43=0,"Inserire un codice","Codice errato"))))</f>
        <v>Inserire un codice</v>
      </c>
      <c r="E43" s="407"/>
    </row>
    <row r="44" spans="1:8" x14ac:dyDescent="0.25">
      <c r="A44" s="524"/>
      <c r="B44" s="399" t="s">
        <v>393</v>
      </c>
      <c r="C44" s="405"/>
      <c r="D44" s="396" t="str">
        <f t="shared" si="1"/>
        <v>Inserire un codice</v>
      </c>
      <c r="E44" s="407"/>
    </row>
    <row r="45" spans="1:8" x14ac:dyDescent="0.25">
      <c r="A45" s="524"/>
      <c r="B45" s="399" t="s">
        <v>394</v>
      </c>
      <c r="C45" s="405"/>
      <c r="D45" s="396" t="str">
        <f t="shared" si="1"/>
        <v>Inserire un codice</v>
      </c>
      <c r="E45" s="407"/>
      <c r="H45" s="401"/>
    </row>
    <row r="46" spans="1:8" x14ac:dyDescent="0.25">
      <c r="A46" s="524"/>
      <c r="B46" s="399" t="s">
        <v>395</v>
      </c>
      <c r="C46" s="405"/>
      <c r="D46" s="396" t="str">
        <f t="shared" si="1"/>
        <v>Inserire un codice</v>
      </c>
      <c r="E46" s="407"/>
      <c r="H46" s="401"/>
    </row>
    <row r="47" spans="1:8" x14ac:dyDescent="0.25">
      <c r="A47" s="524"/>
      <c r="B47" s="399" t="s">
        <v>397</v>
      </c>
      <c r="C47" s="405"/>
      <c r="D47" s="396" t="str">
        <f t="shared" si="1"/>
        <v>Inserire un codice</v>
      </c>
      <c r="E47" s="407"/>
      <c r="G47" s="401"/>
    </row>
    <row r="48" spans="1:8" x14ac:dyDescent="0.25">
      <c r="A48" s="524"/>
      <c r="B48" s="399" t="s">
        <v>399</v>
      </c>
      <c r="C48" s="405"/>
      <c r="D48" s="396" t="str">
        <f t="shared" si="1"/>
        <v>Inserire un codice</v>
      </c>
      <c r="E48" s="407"/>
    </row>
    <row r="49" spans="1:5" x14ac:dyDescent="0.25">
      <c r="A49" s="524"/>
      <c r="B49" s="399" t="s">
        <v>400</v>
      </c>
      <c r="C49" s="405"/>
      <c r="D49" s="396" t="str">
        <f t="shared" si="1"/>
        <v>Inserire un codice</v>
      </c>
      <c r="E49" s="407"/>
    </row>
    <row r="50" spans="1:5" x14ac:dyDescent="0.25">
      <c r="A50" s="524"/>
      <c r="B50" s="402" t="s">
        <v>389</v>
      </c>
      <c r="C50" s="405"/>
      <c r="D50" s="403" t="str">
        <f t="shared" si="1"/>
        <v>Inserire un codice</v>
      </c>
      <c r="E50" s="407"/>
    </row>
    <row r="51" spans="1:5" x14ac:dyDescent="0.25">
      <c r="A51" s="524"/>
      <c r="B51" s="399" t="s">
        <v>396</v>
      </c>
      <c r="C51" s="405"/>
      <c r="D51" s="396" t="str">
        <f t="shared" si="1"/>
        <v>Inserire un codice</v>
      </c>
      <c r="E51" s="407"/>
    </row>
    <row r="52" spans="1:5" x14ac:dyDescent="0.25">
      <c r="A52" s="524"/>
      <c r="B52" s="399" t="s">
        <v>398</v>
      </c>
      <c r="C52" s="405"/>
      <c r="D52" s="403" t="str">
        <f t="shared" si="1"/>
        <v>Inserire un codice</v>
      </c>
      <c r="E52" s="407"/>
    </row>
    <row r="53" spans="1:5" x14ac:dyDescent="0.25">
      <c r="A53" s="524"/>
      <c r="B53" s="406" t="s">
        <v>390</v>
      </c>
      <c r="C53" s="405"/>
      <c r="D53" s="396" t="str">
        <f t="shared" si="1"/>
        <v>Inserire un codice</v>
      </c>
      <c r="E53" s="407"/>
    </row>
    <row r="54" spans="1:5" x14ac:dyDescent="0.25">
      <c r="A54" s="524"/>
      <c r="B54" s="406" t="s">
        <v>390</v>
      </c>
      <c r="C54" s="405"/>
      <c r="D54" s="396" t="str">
        <f t="shared" si="1"/>
        <v>Inserire un codice</v>
      </c>
      <c r="E54" s="407"/>
    </row>
    <row r="57" spans="1:5" x14ac:dyDescent="0.25">
      <c r="B57" s="404" t="s">
        <v>93</v>
      </c>
    </row>
  </sheetData>
  <sheetProtection algorithmName="SHA-512" hashValue="5ZOJlrQr25YE94YIy8za/tDw7um3RnKBsXYJUjJl9ZM4USKgsksNRNpnomBD0KVYO2nczFwPPIWjeHZa2OPTQw==" saltValue="4xKW9dXv0EcSuyoj+qlsWQ==" spinCount="100000" sheet="1" objects="1" scenarios="1"/>
  <mergeCells count="7">
    <mergeCell ref="A42:A54"/>
    <mergeCell ref="B3:E3"/>
    <mergeCell ref="A10:A26"/>
    <mergeCell ref="A27:A37"/>
    <mergeCell ref="B7:B9"/>
    <mergeCell ref="B39:B41"/>
    <mergeCell ref="B4:E4"/>
  </mergeCells>
  <conditionalFormatting sqref="D10:D37">
    <cfRule type="containsText" dxfId="763" priority="9" operator="containsText" text="errato">
      <formula>NOT(ISERROR(SEARCH("errato",D10)))</formula>
    </cfRule>
    <cfRule type="containsText" dxfId="762" priority="10" operator="containsText" text="Inserire">
      <formula>NOT(ISERROR(SEARCH("Inserire",D10)))</formula>
    </cfRule>
    <cfRule type="containsText" dxfId="761" priority="11" operator="containsText" text="debolezza">
      <formula>NOT(ISERROR(SEARCH("debolezza",D10)))</formula>
    </cfRule>
    <cfRule type="containsText" dxfId="760" priority="12" operator="containsText" text="forza">
      <formula>NOT(ISERROR(SEARCH("forza",D10)))</formula>
    </cfRule>
  </conditionalFormatting>
  <conditionalFormatting sqref="D42:D54">
    <cfRule type="containsText" dxfId="759" priority="1" operator="containsText" text="errato">
      <formula>NOT(ISERROR(SEARCH("errato",D42)))</formula>
    </cfRule>
    <cfRule type="containsText" dxfId="758" priority="2" operator="containsText" text="Inserire">
      <formula>NOT(ISERROR(SEARCH("Inserire",D42)))</formula>
    </cfRule>
    <cfRule type="containsText" dxfId="757" priority="3" operator="containsText" text="minaccia">
      <formula>NOT(ISERROR(SEARCH("minaccia",D42)))</formula>
    </cfRule>
    <cfRule type="containsText" dxfId="756" priority="4" operator="containsText" text="opportunità">
      <formula>NOT(ISERROR(SEARCH("opportunità",D42)))</formula>
    </cfRule>
  </conditionalFormatting>
  <hyperlinks>
    <hyperlink ref="F3" location="'MENU STRATEGIE'!A1" display="Indietro" xr:uid="{0E9899BE-440D-4B46-A40C-77EE372A42BF}"/>
    <hyperlink ref="B57" location="SWOT!A1" display="Vai inizio pagina" xr:uid="{80EFE312-AF31-437D-8270-8A6352C1A0C3}"/>
  </hyperlink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E6F7-2137-41F6-8EEA-D0A9AF6370A5}">
  <dimension ref="B2:I22"/>
  <sheetViews>
    <sheetView showGridLines="0" showRowColHeaders="0" workbookViewId="0">
      <selection activeCell="G3" sqref="G3:G4"/>
    </sheetView>
  </sheetViews>
  <sheetFormatPr defaultColWidth="9.140625" defaultRowHeight="15" x14ac:dyDescent="0.25"/>
  <cols>
    <col min="1" max="1" width="5" style="20" customWidth="1"/>
    <col min="2" max="2" width="8.42578125" style="20" customWidth="1"/>
    <col min="3" max="3" width="7" style="20" customWidth="1"/>
    <col min="4" max="4" width="34.5703125" style="20" customWidth="1"/>
    <col min="5" max="6" width="21.42578125" style="20" customWidth="1"/>
    <col min="7" max="16384" width="9.140625" style="20"/>
  </cols>
  <sheetData>
    <row r="2" spans="2:8" x14ac:dyDescent="0.25">
      <c r="B2" s="20">
        <f>+IMPOSTAZIONI!C6</f>
        <v>0</v>
      </c>
    </row>
    <row r="3" spans="2:8" ht="15" customHeight="1" x14ac:dyDescent="0.25">
      <c r="B3" s="541" t="s">
        <v>222</v>
      </c>
      <c r="C3" s="541"/>
      <c r="D3" s="541"/>
      <c r="E3" s="541"/>
      <c r="F3" s="541"/>
      <c r="G3" s="539" t="s">
        <v>4</v>
      </c>
    </row>
    <row r="4" spans="2:8" ht="15" customHeight="1" x14ac:dyDescent="0.25">
      <c r="B4" s="541"/>
      <c r="C4" s="541"/>
      <c r="D4" s="541"/>
      <c r="E4" s="541"/>
      <c r="F4" s="541"/>
      <c r="G4" s="539"/>
    </row>
    <row r="5" spans="2:8" ht="15.75" x14ac:dyDescent="0.25">
      <c r="B5" s="542" t="s">
        <v>248</v>
      </c>
      <c r="C5" s="542"/>
      <c r="D5" s="542"/>
      <c r="E5" s="542"/>
      <c r="F5" s="542"/>
    </row>
    <row r="6" spans="2:8" x14ac:dyDescent="0.25">
      <c r="B6" s="21"/>
      <c r="C6" s="21"/>
    </row>
    <row r="7" spans="2:8" x14ac:dyDescent="0.25">
      <c r="B7" s="544" t="str">
        <f>+IMPOSTAZIONI!E13</f>
        <v>Reparto HOTEL</v>
      </c>
      <c r="C7" s="545"/>
      <c r="D7" s="546"/>
      <c r="E7" s="22" t="str">
        <f>+IF(B7="","",IF(B7="REPARTO ESCLUSO","","Vai al Budget mensile"))</f>
        <v>Vai al Budget mensile</v>
      </c>
      <c r="F7" s="23" t="str">
        <f>+IF(B7="","",IF(B7="REPARTO ESCLUSO","","Vai al Report"))</f>
        <v>Vai al Report</v>
      </c>
      <c r="H7" s="24"/>
    </row>
    <row r="8" spans="2:8" x14ac:dyDescent="0.25">
      <c r="B8" s="21"/>
      <c r="D8" s="25"/>
      <c r="E8" s="21"/>
      <c r="F8" s="26"/>
    </row>
    <row r="9" spans="2:8" x14ac:dyDescent="0.25">
      <c r="B9" s="544" t="str">
        <f>+IMPOSTAZIONI!E14</f>
        <v>Reparto RISTORANTE</v>
      </c>
      <c r="C9" s="545"/>
      <c r="D9" s="546"/>
      <c r="E9" s="22" t="str">
        <f>+IF(B9="","",IF(B9="REPARTO ESCLUSO","","Vai al Budget mensile"))</f>
        <v>Vai al Budget mensile</v>
      </c>
      <c r="F9" s="23" t="str">
        <f>+IF(B9="","",IF(B9="REPARTO ESCLUSO","","Vai al Report"))</f>
        <v>Vai al Report</v>
      </c>
    </row>
    <row r="10" spans="2:8" x14ac:dyDescent="0.25">
      <c r="B10" s="21"/>
      <c r="C10" s="27"/>
      <c r="D10" s="25"/>
      <c r="E10" s="422"/>
      <c r="F10" s="26"/>
    </row>
    <row r="11" spans="2:8" x14ac:dyDescent="0.25">
      <c r="B11" s="544" t="str">
        <f>+IMPOSTAZIONI!E15</f>
        <v>Reparto BAR</v>
      </c>
      <c r="C11" s="545"/>
      <c r="D11" s="546"/>
      <c r="E11" s="22" t="str">
        <f>+IF(B11="","",IF(B11="REPARTO ESCLUSO","","Vai al Budget mensile"))</f>
        <v>Vai al Budget mensile</v>
      </c>
      <c r="F11" s="23" t="str">
        <f>+IF(B11="","",IF(B11="REPARTO ESCLUSO","","Vai al Report"))</f>
        <v>Vai al Report</v>
      </c>
    </row>
    <row r="12" spans="2:8" x14ac:dyDescent="0.25">
      <c r="B12" s="21"/>
      <c r="C12" s="27"/>
      <c r="D12" s="25"/>
      <c r="E12" s="21"/>
      <c r="F12" s="26"/>
    </row>
    <row r="13" spans="2:8" x14ac:dyDescent="0.25">
      <c r="B13" s="544" t="str">
        <f>+IMPOSTAZIONI!E16</f>
        <v>Reparto WELLNESS</v>
      </c>
      <c r="C13" s="545"/>
      <c r="D13" s="546"/>
      <c r="E13" s="22" t="str">
        <f>+IF(B13="","",IF(B13="REPARTO ESCLUSO","","Vai al Budget mensile"))</f>
        <v>Vai al Budget mensile</v>
      </c>
      <c r="F13" s="23" t="str">
        <f>+IF(B13="","",IF(B13="REPARTO ESCLUSO","","Vai al Report"))</f>
        <v>Vai al Report</v>
      </c>
    </row>
    <row r="14" spans="2:8" x14ac:dyDescent="0.25">
      <c r="B14" s="25"/>
      <c r="C14" s="27"/>
      <c r="D14" s="25"/>
      <c r="E14" s="28"/>
      <c r="F14" s="26"/>
    </row>
    <row r="15" spans="2:8" ht="14.45" customHeight="1" x14ac:dyDescent="0.25">
      <c r="B15" s="544" t="str">
        <f>+IMPOSTAZIONI!E17</f>
        <v>Reparto minor</v>
      </c>
      <c r="C15" s="545"/>
      <c r="D15" s="546"/>
      <c r="E15" s="22" t="str">
        <f>+IF(B15="","",IF(B15="REPARTO ESCLUSO","","Vai al Budget mensile"))</f>
        <v>Vai al Budget mensile</v>
      </c>
      <c r="F15" s="23" t="str">
        <f>+IF(B15="","",IF(B15="REPARTO ESCLUSO","","Vai al Report"))</f>
        <v>Vai al Report</v>
      </c>
    </row>
    <row r="16" spans="2:8" x14ac:dyDescent="0.25">
      <c r="B16" s="29"/>
      <c r="C16" s="29"/>
      <c r="D16" s="30"/>
      <c r="F16" s="26"/>
    </row>
    <row r="17" spans="2:9" ht="14.45" customHeight="1" x14ac:dyDescent="0.25">
      <c r="B17" s="543" t="str">
        <f>+IMPOSTAZIONI!E18</f>
        <v>COSTI COMUNI</v>
      </c>
      <c r="C17" s="543"/>
      <c r="D17" s="543"/>
      <c r="E17" s="22" t="str">
        <f>+IF(B17="","",IF(B17="REPARTO ESCLUSO","","Vai al Budget mensile"))</f>
        <v>Vai al Budget mensile</v>
      </c>
      <c r="F17" s="31"/>
    </row>
    <row r="18" spans="2:9" x14ac:dyDescent="0.25">
      <c r="B18" s="32"/>
      <c r="C18" s="32"/>
      <c r="D18" s="25"/>
      <c r="G18" s="33"/>
      <c r="H18" s="33"/>
      <c r="I18" s="33"/>
    </row>
    <row r="19" spans="2:9" ht="30" customHeight="1" x14ac:dyDescent="0.25">
      <c r="B19" s="540" t="s">
        <v>285</v>
      </c>
      <c r="C19" s="540"/>
      <c r="D19" s="540"/>
      <c r="E19" s="34" t="s">
        <v>286</v>
      </c>
      <c r="F19" s="35" t="s">
        <v>295</v>
      </c>
    </row>
    <row r="20" spans="2:9" x14ac:dyDescent="0.25">
      <c r="B20" s="32"/>
      <c r="C20" s="32"/>
      <c r="D20" s="25"/>
    </row>
    <row r="21" spans="2:9" x14ac:dyDescent="0.25">
      <c r="B21" s="32"/>
      <c r="C21" s="32"/>
      <c r="D21" s="25"/>
    </row>
    <row r="22" spans="2:9" x14ac:dyDescent="0.25">
      <c r="D22" s="36"/>
    </row>
  </sheetData>
  <sheetProtection algorithmName="SHA-512" hashValue="lTYsleDMvlD1HvGXwpykmPZbgfSWLyfvVu0tmIUpj0MfCuV948TMY3G+5NzgpLbH5w/L+4o784py3Itrx0L/FQ==" saltValue="7CeOxWAwOdGNPS7p8PN/vA==" spinCount="100000" sheet="1" objects="1" scenarios="1"/>
  <mergeCells count="10">
    <mergeCell ref="G3:G4"/>
    <mergeCell ref="B19:D19"/>
    <mergeCell ref="B3:F4"/>
    <mergeCell ref="B5:F5"/>
    <mergeCell ref="B17:D17"/>
    <mergeCell ref="B7:D7"/>
    <mergeCell ref="B9:D9"/>
    <mergeCell ref="B11:D11"/>
    <mergeCell ref="B13:D13"/>
    <mergeCell ref="B15:D15"/>
  </mergeCells>
  <conditionalFormatting sqref="B7 B15 D16">
    <cfRule type="containsText" dxfId="755" priority="7" operator="containsText" text="ESCLUSO">
      <formula>NOT(ISERROR(SEARCH("ESCLUSO",B7)))</formula>
    </cfRule>
  </conditionalFormatting>
  <conditionalFormatting sqref="B9">
    <cfRule type="containsText" dxfId="754" priority="6" operator="containsText" text="ESCLUSO">
      <formula>NOT(ISERROR(SEARCH("ESCLUSO",B9)))</formula>
    </cfRule>
  </conditionalFormatting>
  <conditionalFormatting sqref="B11">
    <cfRule type="containsText" dxfId="753" priority="2" operator="containsText" text="ESCLUSO">
      <formula>NOT(ISERROR(SEARCH("ESCLUSO",B11)))</formula>
    </cfRule>
    <cfRule type="containsText" dxfId="752" priority="5" operator="containsText" text="ESCLUSO">
      <formula>NOT(ISERROR(SEARCH("ESCLUSO",B11)))</formula>
    </cfRule>
  </conditionalFormatting>
  <conditionalFormatting sqref="B13">
    <cfRule type="containsText" dxfId="751" priority="4" operator="containsText" text="ESCLUSO">
      <formula>NOT(ISERROR(SEARCH("ESCLUSO",B13)))</formula>
    </cfRule>
  </conditionalFormatting>
  <conditionalFormatting sqref="B17:D17">
    <cfRule type="containsText" dxfId="750" priority="1" operator="containsText" text="ESCLUSO">
      <formula>NOT(ISERROR(SEARCH("ESCLUSO",B17)))</formula>
    </cfRule>
  </conditionalFormatting>
  <hyperlinks>
    <hyperlink ref="G3" location="MENU!A1" display="Indietro" xr:uid="{165B98D3-65C7-4802-B0A6-350A64975EFF}"/>
    <hyperlink ref="E7" location="'REP1'!A1" display="Budget" xr:uid="{C373FB43-D64C-4BF9-A76E-B5586F4103F7}"/>
    <hyperlink ref="E19" location="'RIEPILOGO REP'!A1" display="Vai al Conto Economico" xr:uid="{9D0E95AD-5433-4E93-93C7-F2700D6CA97F}"/>
    <hyperlink ref="F19" location="GRAF6!A1" display="Vai al Report" xr:uid="{46050518-A204-482A-B072-3B2AD3969273}"/>
    <hyperlink ref="E9" location="'REP2'!A1" display="'REP2'!A1" xr:uid="{C89044F0-2E9D-4C55-BC32-CB41625B9063}"/>
    <hyperlink ref="E11" location="'REP 3'!A1" display="'REP 3'!A1" xr:uid="{18470AB9-AC9A-4A5A-97F8-A77FD918DE7A}"/>
    <hyperlink ref="E13" location="'REP 4'!A1" display="'REP 4'!A1" xr:uid="{4049EA3A-590F-411D-A176-ED2BEA85F41A}"/>
    <hyperlink ref="E15" location="'REP 5'!A1" display="'REP 5'!A1" xr:uid="{688D4B49-1E26-4AAB-BC63-DD18706DA2C2}"/>
    <hyperlink ref="E17" location="'BDG COSTI COMUNI'!A1" display="'BDG COSTI COMUNI'!A1" xr:uid="{B82B7463-CD98-481A-87A2-A23125D4E2F3}"/>
    <hyperlink ref="F7" location="GRAF1!A1" display="GRAF1!A1" xr:uid="{06A8AEE4-0DA6-4256-8A89-A23A0D4992EF}"/>
    <hyperlink ref="F9" location="GRAF2!A1" display="GRAF2!A1" xr:uid="{B350DC71-4116-4D55-A027-1E7BFD57E252}"/>
    <hyperlink ref="F11" location="GRAF3!A1" display="GRAF3!A1" xr:uid="{B97EEBA0-F6EE-454B-BBCF-B56BE3FC38FD}"/>
    <hyperlink ref="F13" location="GRAF4!A1" display="GRAF4!A1" xr:uid="{D283BD41-35F1-4579-B8AE-2FB60436C2EE}"/>
    <hyperlink ref="F15" location="GRAF5!A1" display="GRAF5!A1" xr:uid="{42C70DF2-7CA0-47E7-BF39-0A3A07E65D7A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84A1-6152-489B-983B-AF67F96E4ABC}">
  <dimension ref="A1:AR74"/>
  <sheetViews>
    <sheetView showRowColHeader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9.140625" defaultRowHeight="15" x14ac:dyDescent="0.25"/>
  <cols>
    <col min="1" max="1" width="5.7109375" style="40" customWidth="1"/>
    <col min="2" max="2" width="42.28515625" style="40" customWidth="1"/>
    <col min="3" max="5" width="16.7109375" style="38" customWidth="1"/>
    <col min="6" max="6" width="16.7109375" style="38" bestFit="1" customWidth="1"/>
    <col min="7" max="8" width="16.7109375" style="38" customWidth="1"/>
    <col min="9" max="9" width="16.7109375" style="38" bestFit="1" customWidth="1"/>
    <col min="10" max="11" width="16.7109375" style="38" customWidth="1"/>
    <col min="12" max="12" width="16.7109375" style="38" bestFit="1" customWidth="1"/>
    <col min="13" max="14" width="16.7109375" style="38" customWidth="1"/>
    <col min="15" max="15" width="16.7109375" style="38" bestFit="1" customWidth="1"/>
    <col min="16" max="17" width="16.7109375" style="38" customWidth="1"/>
    <col min="18" max="18" width="16.7109375" style="38" bestFit="1" customWidth="1"/>
    <col min="19" max="20" width="16.7109375" style="38" customWidth="1"/>
    <col min="21" max="21" width="16.7109375" style="38" bestFit="1" customWidth="1"/>
    <col min="22" max="23" width="16.7109375" style="38" customWidth="1"/>
    <col min="24" max="24" width="16.7109375" style="38" bestFit="1" customWidth="1"/>
    <col min="25" max="26" width="16.7109375" style="38" customWidth="1"/>
    <col min="27" max="27" width="16.7109375" style="38" bestFit="1" customWidth="1"/>
    <col min="28" max="29" width="16.7109375" style="38" customWidth="1"/>
    <col min="30" max="30" width="16.7109375" style="38" bestFit="1" customWidth="1"/>
    <col min="31" max="32" width="16.7109375" style="38" customWidth="1"/>
    <col min="33" max="33" width="16.7109375" style="38" bestFit="1" customWidth="1"/>
    <col min="34" max="35" width="16.7109375" style="38" customWidth="1"/>
    <col min="36" max="36" width="16.7109375" style="38" bestFit="1" customWidth="1"/>
    <col min="37" max="38" width="16.7109375" style="38" customWidth="1"/>
    <col min="39" max="39" width="16.7109375" style="38" bestFit="1" customWidth="1"/>
    <col min="40" max="40" width="7.85546875" style="39" customWidth="1"/>
    <col min="41" max="41" width="16.7109375" style="38" customWidth="1"/>
    <col min="42" max="42" width="9.140625" style="39" customWidth="1"/>
    <col min="43" max="43" width="16.7109375" style="38" customWidth="1"/>
    <col min="44" max="16384" width="9.140625" style="40"/>
  </cols>
  <sheetData>
    <row r="1" spans="2:43" x14ac:dyDescent="0.25">
      <c r="B1" s="37">
        <f>+IMPOSTAZIONI!C6</f>
        <v>0</v>
      </c>
    </row>
    <row r="2" spans="2:43" x14ac:dyDescent="0.25">
      <c r="B2" s="41" t="s">
        <v>4</v>
      </c>
      <c r="C2" s="42" t="s">
        <v>82</v>
      </c>
      <c r="G2" s="42" t="s">
        <v>82</v>
      </c>
      <c r="J2" s="42" t="s">
        <v>82</v>
      </c>
      <c r="M2" s="42" t="s">
        <v>82</v>
      </c>
      <c r="P2" s="42" t="s">
        <v>82</v>
      </c>
      <c r="S2" s="42" t="s">
        <v>82</v>
      </c>
      <c r="V2" s="42" t="s">
        <v>82</v>
      </c>
      <c r="Y2" s="42" t="s">
        <v>82</v>
      </c>
      <c r="AB2" s="42" t="s">
        <v>82</v>
      </c>
      <c r="AE2" s="42" t="s">
        <v>82</v>
      </c>
      <c r="AH2" s="42" t="s">
        <v>82</v>
      </c>
      <c r="AK2" s="42" t="s">
        <v>82</v>
      </c>
      <c r="AQ2" s="42" t="s">
        <v>82</v>
      </c>
    </row>
    <row r="4" spans="2:43" s="45" customFormat="1" ht="45" x14ac:dyDescent="0.25">
      <c r="B4" s="43" t="s">
        <v>269</v>
      </c>
      <c r="C4" s="553" t="s">
        <v>67</v>
      </c>
      <c r="D4" s="553"/>
      <c r="E4" s="553"/>
      <c r="F4" s="553" t="s">
        <v>71</v>
      </c>
      <c r="G4" s="553"/>
      <c r="H4" s="553"/>
      <c r="I4" s="553" t="s">
        <v>72</v>
      </c>
      <c r="J4" s="553"/>
      <c r="K4" s="553"/>
      <c r="L4" s="553" t="s">
        <v>73</v>
      </c>
      <c r="M4" s="553"/>
      <c r="N4" s="553"/>
      <c r="O4" s="553" t="s">
        <v>74</v>
      </c>
      <c r="P4" s="553"/>
      <c r="Q4" s="553"/>
      <c r="R4" s="553" t="s">
        <v>75</v>
      </c>
      <c r="S4" s="553"/>
      <c r="T4" s="553"/>
      <c r="U4" s="553" t="s">
        <v>76</v>
      </c>
      <c r="V4" s="553"/>
      <c r="W4" s="553"/>
      <c r="X4" s="553" t="s">
        <v>77</v>
      </c>
      <c r="Y4" s="553"/>
      <c r="Z4" s="553"/>
      <c r="AA4" s="553" t="s">
        <v>78</v>
      </c>
      <c r="AB4" s="553"/>
      <c r="AC4" s="553"/>
      <c r="AD4" s="553" t="s">
        <v>79</v>
      </c>
      <c r="AE4" s="553"/>
      <c r="AF4" s="553"/>
      <c r="AG4" s="553" t="s">
        <v>80</v>
      </c>
      <c r="AH4" s="553"/>
      <c r="AI4" s="553"/>
      <c r="AJ4" s="553" t="s">
        <v>81</v>
      </c>
      <c r="AK4" s="553"/>
      <c r="AL4" s="553"/>
      <c r="AM4" s="553"/>
      <c r="AN4" s="553"/>
      <c r="AO4" s="553"/>
      <c r="AP4" s="553"/>
      <c r="AQ4" s="553"/>
    </row>
    <row r="5" spans="2:43" s="46" customFormat="1" x14ac:dyDescent="0.25">
      <c r="B5" s="561" t="str">
        <f>+IMPOSTAZIONI!E13</f>
        <v>Reparto HOTEL</v>
      </c>
      <c r="C5" s="554">
        <f>+IMPOSTAZIONI!C22</f>
        <v>0</v>
      </c>
      <c r="D5" s="555"/>
      <c r="E5" s="556"/>
      <c r="F5" s="549">
        <f>+IMPOSTAZIONI!C23</f>
        <v>0</v>
      </c>
      <c r="G5" s="550"/>
      <c r="H5" s="551"/>
      <c r="I5" s="554">
        <f>+IMPOSTAZIONI!C24</f>
        <v>0</v>
      </c>
      <c r="J5" s="555"/>
      <c r="K5" s="556"/>
      <c r="L5" s="549">
        <f>+IMPOSTAZIONI!C25</f>
        <v>0</v>
      </c>
      <c r="M5" s="550"/>
      <c r="N5" s="551"/>
      <c r="O5" s="554">
        <f>+IMPOSTAZIONI!C26</f>
        <v>0</v>
      </c>
      <c r="P5" s="555"/>
      <c r="Q5" s="556"/>
      <c r="R5" s="549">
        <f>+IMPOSTAZIONI!C27</f>
        <v>0</v>
      </c>
      <c r="S5" s="550"/>
      <c r="T5" s="551"/>
      <c r="U5" s="554">
        <f>+IMPOSTAZIONI!C28</f>
        <v>0</v>
      </c>
      <c r="V5" s="555"/>
      <c r="W5" s="556"/>
      <c r="X5" s="549">
        <f>+IMPOSTAZIONI!C29</f>
        <v>0</v>
      </c>
      <c r="Y5" s="550"/>
      <c r="Z5" s="551"/>
      <c r="AA5" s="554">
        <f>+IMPOSTAZIONI!C30</f>
        <v>0</v>
      </c>
      <c r="AB5" s="555"/>
      <c r="AC5" s="556"/>
      <c r="AD5" s="549">
        <f>+IMPOSTAZIONI!C31</f>
        <v>0</v>
      </c>
      <c r="AE5" s="550"/>
      <c r="AF5" s="551"/>
      <c r="AG5" s="554">
        <f>+IMPOSTAZIONI!C32</f>
        <v>0</v>
      </c>
      <c r="AH5" s="555"/>
      <c r="AI5" s="556"/>
      <c r="AJ5" s="549">
        <f>+IMPOSTAZIONI!C33</f>
        <v>0</v>
      </c>
      <c r="AK5" s="550"/>
      <c r="AL5" s="551"/>
      <c r="AM5" s="557" t="s">
        <v>190</v>
      </c>
      <c r="AN5" s="558"/>
      <c r="AO5" s="558"/>
      <c r="AP5" s="559"/>
      <c r="AQ5" s="560"/>
    </row>
    <row r="6" spans="2:43" s="54" customFormat="1" x14ac:dyDescent="0.25">
      <c r="B6" s="562"/>
      <c r="C6" s="47" t="s">
        <v>68</v>
      </c>
      <c r="D6" s="47" t="s">
        <v>70</v>
      </c>
      <c r="E6" s="47" t="s">
        <v>69</v>
      </c>
      <c r="F6" s="48" t="s">
        <v>68</v>
      </c>
      <c r="G6" s="48" t="s">
        <v>70</v>
      </c>
      <c r="H6" s="48" t="s">
        <v>69</v>
      </c>
      <c r="I6" s="47" t="s">
        <v>68</v>
      </c>
      <c r="J6" s="47" t="s">
        <v>70</v>
      </c>
      <c r="K6" s="47" t="s">
        <v>69</v>
      </c>
      <c r="L6" s="48" t="s">
        <v>68</v>
      </c>
      <c r="M6" s="48" t="s">
        <v>70</v>
      </c>
      <c r="N6" s="48" t="s">
        <v>69</v>
      </c>
      <c r="O6" s="47" t="s">
        <v>68</v>
      </c>
      <c r="P6" s="47" t="s">
        <v>70</v>
      </c>
      <c r="Q6" s="47" t="s">
        <v>69</v>
      </c>
      <c r="R6" s="48" t="s">
        <v>68</v>
      </c>
      <c r="S6" s="48" t="s">
        <v>70</v>
      </c>
      <c r="T6" s="48" t="s">
        <v>69</v>
      </c>
      <c r="U6" s="47" t="s">
        <v>68</v>
      </c>
      <c r="V6" s="47" t="s">
        <v>70</v>
      </c>
      <c r="W6" s="47" t="s">
        <v>69</v>
      </c>
      <c r="X6" s="48" t="s">
        <v>68</v>
      </c>
      <c r="Y6" s="48" t="s">
        <v>70</v>
      </c>
      <c r="Z6" s="48" t="s">
        <v>69</v>
      </c>
      <c r="AA6" s="47" t="s">
        <v>68</v>
      </c>
      <c r="AB6" s="47" t="s">
        <v>70</v>
      </c>
      <c r="AC6" s="47" t="s">
        <v>69</v>
      </c>
      <c r="AD6" s="48" t="s">
        <v>68</v>
      </c>
      <c r="AE6" s="48" t="s">
        <v>70</v>
      </c>
      <c r="AF6" s="48" t="s">
        <v>69</v>
      </c>
      <c r="AG6" s="47" t="s">
        <v>68</v>
      </c>
      <c r="AH6" s="47" t="s">
        <v>70</v>
      </c>
      <c r="AI6" s="47" t="s">
        <v>69</v>
      </c>
      <c r="AJ6" s="48" t="s">
        <v>68</v>
      </c>
      <c r="AK6" s="48" t="s">
        <v>70</v>
      </c>
      <c r="AL6" s="48" t="s">
        <v>69</v>
      </c>
      <c r="AM6" s="49" t="s">
        <v>68</v>
      </c>
      <c r="AN6" s="50"/>
      <c r="AO6" s="51" t="s">
        <v>215</v>
      </c>
      <c r="AP6" s="52" t="str">
        <f>+'DATI GRAFICI'!D24</f>
        <v>Dati assenti</v>
      </c>
      <c r="AQ6" s="53" t="s">
        <v>69</v>
      </c>
    </row>
    <row r="7" spans="2:43" x14ac:dyDescent="0.25">
      <c r="B7" s="55"/>
      <c r="C7" s="56"/>
      <c r="D7" s="56"/>
      <c r="E7" s="57"/>
      <c r="F7" s="56"/>
      <c r="G7" s="56"/>
      <c r="H7" s="57"/>
      <c r="I7" s="56"/>
      <c r="J7" s="56"/>
      <c r="K7" s="57"/>
      <c r="L7" s="56"/>
      <c r="M7" s="56"/>
      <c r="N7" s="57"/>
      <c r="O7" s="56"/>
      <c r="P7" s="56"/>
      <c r="Q7" s="57"/>
      <c r="R7" s="56"/>
      <c r="S7" s="56"/>
      <c r="T7" s="57"/>
      <c r="U7" s="56"/>
      <c r="V7" s="56"/>
      <c r="W7" s="57"/>
      <c r="X7" s="56"/>
      <c r="Y7" s="56"/>
      <c r="Z7" s="57"/>
      <c r="AA7" s="56"/>
      <c r="AB7" s="56"/>
      <c r="AC7" s="57"/>
      <c r="AD7" s="56"/>
      <c r="AE7" s="56"/>
      <c r="AF7" s="57"/>
      <c r="AG7" s="56"/>
      <c r="AH7" s="56"/>
      <c r="AI7" s="57"/>
      <c r="AJ7" s="56"/>
      <c r="AK7" s="56"/>
      <c r="AL7" s="57"/>
      <c r="AM7" s="58"/>
      <c r="AN7" s="59"/>
      <c r="AO7" s="58"/>
      <c r="AP7" s="60"/>
      <c r="AQ7" s="58"/>
    </row>
    <row r="8" spans="2:43" s="46" customFormat="1" x14ac:dyDescent="0.25">
      <c r="B8" s="61" t="s">
        <v>94</v>
      </c>
      <c r="C8" s="62">
        <f>SUM(C9:C12)</f>
        <v>0</v>
      </c>
      <c r="D8" s="62">
        <f t="shared" ref="D8" si="0">SUM(D9:D12)</f>
        <v>0</v>
      </c>
      <c r="E8" s="62">
        <f>+D8-C8</f>
        <v>0</v>
      </c>
      <c r="F8" s="63">
        <f>SUM(F9:F12)</f>
        <v>0</v>
      </c>
      <c r="G8" s="63">
        <f t="shared" ref="G8" si="1">SUM(G9:G12)</f>
        <v>0</v>
      </c>
      <c r="H8" s="63">
        <f>+G8-F8</f>
        <v>0</v>
      </c>
      <c r="I8" s="62">
        <f>SUM(I9:I12)</f>
        <v>0</v>
      </c>
      <c r="J8" s="62">
        <f t="shared" ref="J8" si="2">SUM(J9:J12)</f>
        <v>0</v>
      </c>
      <c r="K8" s="62">
        <f>+J8-I8</f>
        <v>0</v>
      </c>
      <c r="L8" s="63">
        <f>SUM(L9:L12)</f>
        <v>0</v>
      </c>
      <c r="M8" s="63">
        <f t="shared" ref="M8" si="3">SUM(M9:M12)</f>
        <v>0</v>
      </c>
      <c r="N8" s="63">
        <f>+M8-L8</f>
        <v>0</v>
      </c>
      <c r="O8" s="62">
        <f>SUM(O9:O12)</f>
        <v>0</v>
      </c>
      <c r="P8" s="62">
        <f t="shared" ref="P8" si="4">SUM(P9:P12)</f>
        <v>0</v>
      </c>
      <c r="Q8" s="62">
        <f>+P8-O8</f>
        <v>0</v>
      </c>
      <c r="R8" s="63">
        <f>SUM(R9:R12)</f>
        <v>0</v>
      </c>
      <c r="S8" s="63">
        <f t="shared" ref="S8" si="5">SUM(S9:S12)</f>
        <v>0</v>
      </c>
      <c r="T8" s="63">
        <f>+S8-R8</f>
        <v>0</v>
      </c>
      <c r="U8" s="62">
        <f>SUM(U9:U12)</f>
        <v>0</v>
      </c>
      <c r="V8" s="62">
        <f t="shared" ref="V8" si="6">SUM(V9:V12)</f>
        <v>0</v>
      </c>
      <c r="W8" s="62">
        <f>+V8-U8</f>
        <v>0</v>
      </c>
      <c r="X8" s="63">
        <f>SUM(X9:X12)</f>
        <v>0</v>
      </c>
      <c r="Y8" s="63">
        <f t="shared" ref="Y8" si="7">SUM(Y9:Y12)</f>
        <v>0</v>
      </c>
      <c r="Z8" s="63">
        <f>+Y8-X8</f>
        <v>0</v>
      </c>
      <c r="AA8" s="62">
        <f>SUM(AA9:AA12)</f>
        <v>0</v>
      </c>
      <c r="AB8" s="62">
        <f t="shared" ref="AB8" si="8">SUM(AB9:AB12)</f>
        <v>0</v>
      </c>
      <c r="AC8" s="62">
        <f>+AB8-AA8</f>
        <v>0</v>
      </c>
      <c r="AD8" s="63">
        <f>SUM(AD9:AD12)</f>
        <v>0</v>
      </c>
      <c r="AE8" s="63">
        <f t="shared" ref="AE8" si="9">SUM(AE9:AE12)</f>
        <v>0</v>
      </c>
      <c r="AF8" s="63">
        <f>+AE8-AD8</f>
        <v>0</v>
      </c>
      <c r="AG8" s="62">
        <f>SUM(AG9:AG12)</f>
        <v>0</v>
      </c>
      <c r="AH8" s="62">
        <f t="shared" ref="AH8" si="10">SUM(AH9:AH12)</f>
        <v>0</v>
      </c>
      <c r="AI8" s="62">
        <f>+AH8-AG8</f>
        <v>0</v>
      </c>
      <c r="AJ8" s="63">
        <f>SUM(AJ9:AJ12)</f>
        <v>0</v>
      </c>
      <c r="AK8" s="63">
        <f t="shared" ref="AK8" si="11">SUM(AK9:AK12)</f>
        <v>0</v>
      </c>
      <c r="AL8" s="63">
        <f>+AK8-AJ8</f>
        <v>0</v>
      </c>
      <c r="AM8" s="64">
        <f>+C8+F8+I8+L8+O8+R8+U8+X8+AA8+AD8+AG8+AJ8</f>
        <v>0</v>
      </c>
      <c r="AN8" s="65">
        <v>1</v>
      </c>
      <c r="AO8" s="64">
        <f>+D8+G8+J8+M8+P8+S8+V8+Y8+AB8+AE8+AH8+AK8</f>
        <v>0</v>
      </c>
      <c r="AP8" s="65">
        <v>1</v>
      </c>
      <c r="AQ8" s="64">
        <f>+AO8-AM8</f>
        <v>0</v>
      </c>
    </row>
    <row r="9" spans="2:43" x14ac:dyDescent="0.25">
      <c r="B9" s="66" t="s">
        <v>5</v>
      </c>
      <c r="C9" s="117"/>
      <c r="D9" s="117"/>
      <c r="E9" s="67">
        <f t="shared" ref="E9:E17" si="12">+D9-C9</f>
        <v>0</v>
      </c>
      <c r="F9" s="117"/>
      <c r="G9" s="117"/>
      <c r="H9" s="57">
        <f t="shared" ref="H9:H18" si="13">+G9-F9</f>
        <v>0</v>
      </c>
      <c r="I9" s="117"/>
      <c r="J9" s="117"/>
      <c r="K9" s="67">
        <f t="shared" ref="K9:K18" si="14">+J9-I9</f>
        <v>0</v>
      </c>
      <c r="L9" s="117"/>
      <c r="M9" s="117"/>
      <c r="N9" s="57">
        <f t="shared" ref="N9:N18" si="15">+M9-L9</f>
        <v>0</v>
      </c>
      <c r="O9" s="117"/>
      <c r="P9" s="117"/>
      <c r="Q9" s="67">
        <f t="shared" ref="Q9:Q18" si="16">+P9-O9</f>
        <v>0</v>
      </c>
      <c r="R9" s="117"/>
      <c r="S9" s="117"/>
      <c r="T9" s="57">
        <f t="shared" ref="T9:T18" si="17">+S9-R9</f>
        <v>0</v>
      </c>
      <c r="U9" s="117"/>
      <c r="V9" s="117"/>
      <c r="W9" s="67">
        <f t="shared" ref="W9:W18" si="18">+V9-U9</f>
        <v>0</v>
      </c>
      <c r="X9" s="117"/>
      <c r="Y9" s="117"/>
      <c r="Z9" s="57">
        <f t="shared" ref="Z9:Z18" si="19">+Y9-X9</f>
        <v>0</v>
      </c>
      <c r="AA9" s="117"/>
      <c r="AB9" s="117"/>
      <c r="AC9" s="67">
        <f t="shared" ref="AC9:AC18" si="20">+AB9-AA9</f>
        <v>0</v>
      </c>
      <c r="AD9" s="117"/>
      <c r="AE9" s="117"/>
      <c r="AF9" s="57">
        <f t="shared" ref="AF9:AF18" si="21">+AE9-AD9</f>
        <v>0</v>
      </c>
      <c r="AG9" s="117"/>
      <c r="AH9" s="117"/>
      <c r="AI9" s="67">
        <f t="shared" ref="AI9:AI18" si="22">+AH9-AG9</f>
        <v>0</v>
      </c>
      <c r="AJ9" s="117"/>
      <c r="AK9" s="117"/>
      <c r="AL9" s="57">
        <f t="shared" ref="AL9:AL18" si="23">+AK9-AJ9</f>
        <v>0</v>
      </c>
      <c r="AM9" s="68">
        <f t="shared" ref="AM9:AM54" si="24">+C9+F9+I9+L9+O9+R9+U9+X9+AA9+AD9+AG9+AJ9</f>
        <v>0</v>
      </c>
      <c r="AN9" s="59" t="e">
        <f>+AM9/$AM$8</f>
        <v>#DIV/0!</v>
      </c>
      <c r="AO9" s="68">
        <f t="shared" ref="AO9:AO54" si="25">+D9+G9+J9+M9+P9+S9+V9+Y9+AB9+AE9+AH9+AK9</f>
        <v>0</v>
      </c>
      <c r="AP9" s="59" t="e">
        <f>+AO9/$AO$8</f>
        <v>#DIV/0!</v>
      </c>
      <c r="AQ9" s="68">
        <f t="shared" ref="AQ9:AQ18" si="26">+AO9-AM9</f>
        <v>0</v>
      </c>
    </row>
    <row r="10" spans="2:43" x14ac:dyDescent="0.25">
      <c r="B10" s="66" t="s">
        <v>6</v>
      </c>
      <c r="C10" s="117"/>
      <c r="D10" s="117"/>
      <c r="E10" s="67">
        <f t="shared" si="12"/>
        <v>0</v>
      </c>
      <c r="F10" s="117"/>
      <c r="G10" s="117"/>
      <c r="H10" s="57">
        <f t="shared" si="13"/>
        <v>0</v>
      </c>
      <c r="I10" s="117"/>
      <c r="J10" s="117"/>
      <c r="K10" s="67">
        <f t="shared" si="14"/>
        <v>0</v>
      </c>
      <c r="L10" s="117"/>
      <c r="M10" s="117"/>
      <c r="N10" s="57">
        <f t="shared" si="15"/>
        <v>0</v>
      </c>
      <c r="O10" s="117"/>
      <c r="P10" s="117"/>
      <c r="Q10" s="67">
        <f t="shared" si="16"/>
        <v>0</v>
      </c>
      <c r="R10" s="117"/>
      <c r="S10" s="117"/>
      <c r="T10" s="57">
        <f t="shared" si="17"/>
        <v>0</v>
      </c>
      <c r="U10" s="117"/>
      <c r="V10" s="117"/>
      <c r="W10" s="67">
        <f t="shared" si="18"/>
        <v>0</v>
      </c>
      <c r="X10" s="117"/>
      <c r="Y10" s="117"/>
      <c r="Z10" s="57">
        <f t="shared" si="19"/>
        <v>0</v>
      </c>
      <c r="AA10" s="117"/>
      <c r="AB10" s="117"/>
      <c r="AC10" s="67">
        <f t="shared" si="20"/>
        <v>0</v>
      </c>
      <c r="AD10" s="117"/>
      <c r="AE10" s="117"/>
      <c r="AF10" s="57">
        <f t="shared" si="21"/>
        <v>0</v>
      </c>
      <c r="AG10" s="117"/>
      <c r="AH10" s="117"/>
      <c r="AI10" s="67">
        <f t="shared" si="22"/>
        <v>0</v>
      </c>
      <c r="AJ10" s="117"/>
      <c r="AK10" s="117"/>
      <c r="AL10" s="57">
        <f t="shared" si="23"/>
        <v>0</v>
      </c>
      <c r="AM10" s="68">
        <f t="shared" si="24"/>
        <v>0</v>
      </c>
      <c r="AN10" s="59" t="e">
        <f t="shared" ref="AN10:AN12" si="27">+AM10/$AM$8</f>
        <v>#DIV/0!</v>
      </c>
      <c r="AO10" s="68">
        <f t="shared" si="25"/>
        <v>0</v>
      </c>
      <c r="AP10" s="59" t="e">
        <f t="shared" ref="AP10:AP12" si="28">+AO10/$AO$8</f>
        <v>#DIV/0!</v>
      </c>
      <c r="AQ10" s="68">
        <f t="shared" si="26"/>
        <v>0</v>
      </c>
    </row>
    <row r="11" spans="2:43" x14ac:dyDescent="0.25">
      <c r="B11" s="66" t="s">
        <v>7</v>
      </c>
      <c r="C11" s="117"/>
      <c r="D11" s="117"/>
      <c r="E11" s="67">
        <f t="shared" si="12"/>
        <v>0</v>
      </c>
      <c r="F11" s="117"/>
      <c r="G11" s="117"/>
      <c r="H11" s="57">
        <f t="shared" si="13"/>
        <v>0</v>
      </c>
      <c r="I11" s="117"/>
      <c r="J11" s="117"/>
      <c r="K11" s="67">
        <f t="shared" si="14"/>
        <v>0</v>
      </c>
      <c r="L11" s="117"/>
      <c r="M11" s="117"/>
      <c r="N11" s="57">
        <f t="shared" si="15"/>
        <v>0</v>
      </c>
      <c r="O11" s="117"/>
      <c r="P11" s="117"/>
      <c r="Q11" s="67">
        <f t="shared" si="16"/>
        <v>0</v>
      </c>
      <c r="R11" s="117"/>
      <c r="S11" s="117"/>
      <c r="T11" s="57">
        <f t="shared" si="17"/>
        <v>0</v>
      </c>
      <c r="U11" s="117"/>
      <c r="V11" s="117"/>
      <c r="W11" s="67">
        <f t="shared" si="18"/>
        <v>0</v>
      </c>
      <c r="X11" s="117"/>
      <c r="Y11" s="117"/>
      <c r="Z11" s="57">
        <f t="shared" si="19"/>
        <v>0</v>
      </c>
      <c r="AA11" s="117"/>
      <c r="AB11" s="117"/>
      <c r="AC11" s="67">
        <f t="shared" si="20"/>
        <v>0</v>
      </c>
      <c r="AD11" s="117"/>
      <c r="AE11" s="117"/>
      <c r="AF11" s="57">
        <f t="shared" si="21"/>
        <v>0</v>
      </c>
      <c r="AG11" s="117"/>
      <c r="AH11" s="117"/>
      <c r="AI11" s="67">
        <f t="shared" si="22"/>
        <v>0</v>
      </c>
      <c r="AJ11" s="117"/>
      <c r="AK11" s="117"/>
      <c r="AL11" s="57">
        <f t="shared" si="23"/>
        <v>0</v>
      </c>
      <c r="AM11" s="68">
        <f t="shared" si="24"/>
        <v>0</v>
      </c>
      <c r="AN11" s="59" t="e">
        <f t="shared" si="27"/>
        <v>#DIV/0!</v>
      </c>
      <c r="AO11" s="68">
        <f t="shared" si="25"/>
        <v>0</v>
      </c>
      <c r="AP11" s="59" t="e">
        <f t="shared" si="28"/>
        <v>#DIV/0!</v>
      </c>
      <c r="AQ11" s="68">
        <f t="shared" si="26"/>
        <v>0</v>
      </c>
    </row>
    <row r="12" spans="2:43" x14ac:dyDescent="0.25">
      <c r="B12" s="66" t="s">
        <v>8</v>
      </c>
      <c r="C12" s="117"/>
      <c r="D12" s="117"/>
      <c r="E12" s="67">
        <f t="shared" si="12"/>
        <v>0</v>
      </c>
      <c r="F12" s="117"/>
      <c r="G12" s="117"/>
      <c r="H12" s="57">
        <f t="shared" si="13"/>
        <v>0</v>
      </c>
      <c r="I12" s="117"/>
      <c r="J12" s="117"/>
      <c r="K12" s="67">
        <f t="shared" si="14"/>
        <v>0</v>
      </c>
      <c r="L12" s="117"/>
      <c r="M12" s="117"/>
      <c r="N12" s="57">
        <f t="shared" si="15"/>
        <v>0</v>
      </c>
      <c r="O12" s="117"/>
      <c r="P12" s="117"/>
      <c r="Q12" s="67">
        <f t="shared" si="16"/>
        <v>0</v>
      </c>
      <c r="R12" s="117"/>
      <c r="S12" s="117"/>
      <c r="T12" s="57">
        <f t="shared" si="17"/>
        <v>0</v>
      </c>
      <c r="U12" s="117"/>
      <c r="V12" s="117"/>
      <c r="W12" s="67">
        <f t="shared" si="18"/>
        <v>0</v>
      </c>
      <c r="X12" s="117"/>
      <c r="Y12" s="117"/>
      <c r="Z12" s="57">
        <f t="shared" si="19"/>
        <v>0</v>
      </c>
      <c r="AA12" s="117"/>
      <c r="AB12" s="117"/>
      <c r="AC12" s="67">
        <f t="shared" si="20"/>
        <v>0</v>
      </c>
      <c r="AD12" s="117"/>
      <c r="AE12" s="117"/>
      <c r="AF12" s="57">
        <f t="shared" si="21"/>
        <v>0</v>
      </c>
      <c r="AG12" s="117"/>
      <c r="AH12" s="117"/>
      <c r="AI12" s="67">
        <f t="shared" si="22"/>
        <v>0</v>
      </c>
      <c r="AJ12" s="117"/>
      <c r="AK12" s="117"/>
      <c r="AL12" s="57">
        <f t="shared" si="23"/>
        <v>0</v>
      </c>
      <c r="AM12" s="68">
        <f t="shared" si="24"/>
        <v>0</v>
      </c>
      <c r="AN12" s="59" t="e">
        <f t="shared" si="27"/>
        <v>#DIV/0!</v>
      </c>
      <c r="AO12" s="68">
        <f t="shared" si="25"/>
        <v>0</v>
      </c>
      <c r="AP12" s="59" t="e">
        <f t="shared" si="28"/>
        <v>#DIV/0!</v>
      </c>
      <c r="AQ12" s="68">
        <f t="shared" si="26"/>
        <v>0</v>
      </c>
    </row>
    <row r="13" spans="2:43" s="46" customFormat="1" x14ac:dyDescent="0.25">
      <c r="B13" s="61" t="s">
        <v>95</v>
      </c>
      <c r="C13" s="62">
        <f>SUM(C14:C16)</f>
        <v>0</v>
      </c>
      <c r="D13" s="62">
        <f>SUM(D14:D16)</f>
        <v>0</v>
      </c>
      <c r="E13" s="62">
        <f t="shared" si="12"/>
        <v>0</v>
      </c>
      <c r="F13" s="63">
        <f>SUM(F14:F16)</f>
        <v>0</v>
      </c>
      <c r="G13" s="63">
        <f>SUM(G14:G16)</f>
        <v>0</v>
      </c>
      <c r="H13" s="63">
        <f t="shared" si="13"/>
        <v>0</v>
      </c>
      <c r="I13" s="62">
        <f>SUM(I14:I16)</f>
        <v>0</v>
      </c>
      <c r="J13" s="62">
        <f>SUM(J14:J16)</f>
        <v>0</v>
      </c>
      <c r="K13" s="62">
        <f t="shared" si="14"/>
        <v>0</v>
      </c>
      <c r="L13" s="63">
        <f>SUM(L14:L16)</f>
        <v>0</v>
      </c>
      <c r="M13" s="63">
        <f>SUM(M14:M16)</f>
        <v>0</v>
      </c>
      <c r="N13" s="63">
        <f t="shared" si="15"/>
        <v>0</v>
      </c>
      <c r="O13" s="62">
        <f>SUM(O14:O16)</f>
        <v>0</v>
      </c>
      <c r="P13" s="62">
        <f>SUM(P14:P16)</f>
        <v>0</v>
      </c>
      <c r="Q13" s="62">
        <f t="shared" si="16"/>
        <v>0</v>
      </c>
      <c r="R13" s="63">
        <f>SUM(R14:R16)</f>
        <v>0</v>
      </c>
      <c r="S13" s="63">
        <f>SUM(S14:S16)</f>
        <v>0</v>
      </c>
      <c r="T13" s="63">
        <f t="shared" si="17"/>
        <v>0</v>
      </c>
      <c r="U13" s="62">
        <f>SUM(U14:U16)</f>
        <v>0</v>
      </c>
      <c r="V13" s="62">
        <f>SUM(V14:V16)</f>
        <v>0</v>
      </c>
      <c r="W13" s="62">
        <f t="shared" si="18"/>
        <v>0</v>
      </c>
      <c r="X13" s="63">
        <f>SUM(X14:X16)</f>
        <v>0</v>
      </c>
      <c r="Y13" s="63">
        <f>SUM(Y14:Y16)</f>
        <v>0</v>
      </c>
      <c r="Z13" s="63">
        <f t="shared" si="19"/>
        <v>0</v>
      </c>
      <c r="AA13" s="62">
        <f>SUM(AA14:AA16)</f>
        <v>0</v>
      </c>
      <c r="AB13" s="62">
        <f>SUM(AB14:AB16)</f>
        <v>0</v>
      </c>
      <c r="AC13" s="62">
        <f t="shared" si="20"/>
        <v>0</v>
      </c>
      <c r="AD13" s="63">
        <f>SUM(AD14:AD16)</f>
        <v>0</v>
      </c>
      <c r="AE13" s="63">
        <f>SUM(AE14:AE16)</f>
        <v>0</v>
      </c>
      <c r="AF13" s="63">
        <f t="shared" si="21"/>
        <v>0</v>
      </c>
      <c r="AG13" s="62">
        <f>SUM(AG14:AG16)</f>
        <v>0</v>
      </c>
      <c r="AH13" s="62">
        <f>SUM(AH14:AH16)</f>
        <v>0</v>
      </c>
      <c r="AI13" s="62">
        <f t="shared" si="22"/>
        <v>0</v>
      </c>
      <c r="AJ13" s="63">
        <f>SUM(AJ14:AJ16)</f>
        <v>0</v>
      </c>
      <c r="AK13" s="63">
        <f>SUM(AK14:AK16)</f>
        <v>0</v>
      </c>
      <c r="AL13" s="63">
        <f t="shared" si="23"/>
        <v>0</v>
      </c>
      <c r="AM13" s="64">
        <f t="shared" si="24"/>
        <v>0</v>
      </c>
      <c r="AN13" s="65"/>
      <c r="AO13" s="64">
        <f t="shared" si="25"/>
        <v>0</v>
      </c>
      <c r="AP13" s="65"/>
      <c r="AQ13" s="64">
        <f t="shared" si="26"/>
        <v>0</v>
      </c>
    </row>
    <row r="14" spans="2:43" x14ac:dyDescent="0.25">
      <c r="B14" s="66" t="s">
        <v>9</v>
      </c>
      <c r="C14" s="117"/>
      <c r="D14" s="117"/>
      <c r="E14" s="67">
        <f t="shared" si="12"/>
        <v>0</v>
      </c>
      <c r="F14" s="117"/>
      <c r="G14" s="117"/>
      <c r="H14" s="57">
        <f t="shared" si="13"/>
        <v>0</v>
      </c>
      <c r="I14" s="117"/>
      <c r="J14" s="117"/>
      <c r="K14" s="67">
        <f t="shared" si="14"/>
        <v>0</v>
      </c>
      <c r="L14" s="117"/>
      <c r="M14" s="117"/>
      <c r="N14" s="57">
        <f t="shared" si="15"/>
        <v>0</v>
      </c>
      <c r="O14" s="117"/>
      <c r="P14" s="117"/>
      <c r="Q14" s="67">
        <f t="shared" si="16"/>
        <v>0</v>
      </c>
      <c r="R14" s="117"/>
      <c r="S14" s="117"/>
      <c r="T14" s="57">
        <f t="shared" si="17"/>
        <v>0</v>
      </c>
      <c r="U14" s="117"/>
      <c r="V14" s="117"/>
      <c r="W14" s="67">
        <f t="shared" si="18"/>
        <v>0</v>
      </c>
      <c r="X14" s="117"/>
      <c r="Y14" s="117"/>
      <c r="Z14" s="57">
        <f t="shared" si="19"/>
        <v>0</v>
      </c>
      <c r="AA14" s="117"/>
      <c r="AB14" s="117"/>
      <c r="AC14" s="67">
        <f t="shared" si="20"/>
        <v>0</v>
      </c>
      <c r="AD14" s="117"/>
      <c r="AE14" s="117"/>
      <c r="AF14" s="57">
        <f t="shared" si="21"/>
        <v>0</v>
      </c>
      <c r="AG14" s="117"/>
      <c r="AH14" s="117"/>
      <c r="AI14" s="67">
        <f t="shared" si="22"/>
        <v>0</v>
      </c>
      <c r="AJ14" s="117"/>
      <c r="AK14" s="117"/>
      <c r="AL14" s="57">
        <f t="shared" si="23"/>
        <v>0</v>
      </c>
      <c r="AM14" s="68">
        <f t="shared" si="24"/>
        <v>0</v>
      </c>
      <c r="AN14" s="59" t="e">
        <f>+AM14/AM10</f>
        <v>#DIV/0!</v>
      </c>
      <c r="AO14" s="68">
        <f t="shared" si="25"/>
        <v>0</v>
      </c>
      <c r="AP14" s="59" t="e">
        <f>+AO14/AO10</f>
        <v>#DIV/0!</v>
      </c>
      <c r="AQ14" s="68">
        <f t="shared" si="26"/>
        <v>0</v>
      </c>
    </row>
    <row r="15" spans="2:43" x14ac:dyDescent="0.25">
      <c r="B15" s="66" t="s">
        <v>10</v>
      </c>
      <c r="C15" s="117"/>
      <c r="D15" s="117"/>
      <c r="E15" s="67">
        <f t="shared" si="12"/>
        <v>0</v>
      </c>
      <c r="F15" s="117"/>
      <c r="G15" s="117"/>
      <c r="H15" s="57">
        <f t="shared" si="13"/>
        <v>0</v>
      </c>
      <c r="I15" s="117"/>
      <c r="J15" s="117"/>
      <c r="K15" s="67">
        <f t="shared" si="14"/>
        <v>0</v>
      </c>
      <c r="L15" s="117"/>
      <c r="M15" s="117"/>
      <c r="N15" s="57">
        <f t="shared" si="15"/>
        <v>0</v>
      </c>
      <c r="O15" s="117"/>
      <c r="P15" s="117"/>
      <c r="Q15" s="67">
        <f t="shared" si="16"/>
        <v>0</v>
      </c>
      <c r="R15" s="117"/>
      <c r="S15" s="117"/>
      <c r="T15" s="57">
        <f t="shared" si="17"/>
        <v>0</v>
      </c>
      <c r="U15" s="117"/>
      <c r="V15" s="117"/>
      <c r="W15" s="67">
        <f t="shared" si="18"/>
        <v>0</v>
      </c>
      <c r="X15" s="117"/>
      <c r="Y15" s="117"/>
      <c r="Z15" s="57">
        <f t="shared" si="19"/>
        <v>0</v>
      </c>
      <c r="AA15" s="117"/>
      <c r="AB15" s="117"/>
      <c r="AC15" s="67">
        <f t="shared" si="20"/>
        <v>0</v>
      </c>
      <c r="AD15" s="117"/>
      <c r="AE15" s="117"/>
      <c r="AF15" s="57">
        <f t="shared" si="21"/>
        <v>0</v>
      </c>
      <c r="AG15" s="117"/>
      <c r="AH15" s="117"/>
      <c r="AI15" s="67">
        <f t="shared" si="22"/>
        <v>0</v>
      </c>
      <c r="AJ15" s="117"/>
      <c r="AK15" s="117"/>
      <c r="AL15" s="57">
        <f t="shared" si="23"/>
        <v>0</v>
      </c>
      <c r="AM15" s="68">
        <f t="shared" si="24"/>
        <v>0</v>
      </c>
      <c r="AN15" s="59" t="e">
        <f>+AM15/AM11</f>
        <v>#DIV/0!</v>
      </c>
      <c r="AO15" s="68">
        <f t="shared" si="25"/>
        <v>0</v>
      </c>
      <c r="AP15" s="59" t="e">
        <f>+AO15/AO11</f>
        <v>#DIV/0!</v>
      </c>
      <c r="AQ15" s="68">
        <f t="shared" si="26"/>
        <v>0</v>
      </c>
    </row>
    <row r="16" spans="2:43" x14ac:dyDescent="0.25">
      <c r="B16" s="66" t="s">
        <v>11</v>
      </c>
      <c r="C16" s="117"/>
      <c r="D16" s="117"/>
      <c r="E16" s="67">
        <f t="shared" si="12"/>
        <v>0</v>
      </c>
      <c r="F16" s="117"/>
      <c r="G16" s="117"/>
      <c r="H16" s="57">
        <f t="shared" si="13"/>
        <v>0</v>
      </c>
      <c r="I16" s="117"/>
      <c r="J16" s="117"/>
      <c r="K16" s="67">
        <f t="shared" si="14"/>
        <v>0</v>
      </c>
      <c r="L16" s="117"/>
      <c r="M16" s="117"/>
      <c r="N16" s="57">
        <f t="shared" si="15"/>
        <v>0</v>
      </c>
      <c r="O16" s="117"/>
      <c r="P16" s="117"/>
      <c r="Q16" s="67">
        <f t="shared" si="16"/>
        <v>0</v>
      </c>
      <c r="R16" s="117"/>
      <c r="S16" s="117"/>
      <c r="T16" s="57">
        <f t="shared" si="17"/>
        <v>0</v>
      </c>
      <c r="U16" s="117"/>
      <c r="V16" s="117"/>
      <c r="W16" s="67">
        <f t="shared" si="18"/>
        <v>0</v>
      </c>
      <c r="X16" s="117"/>
      <c r="Y16" s="117"/>
      <c r="Z16" s="57">
        <f t="shared" si="19"/>
        <v>0</v>
      </c>
      <c r="AA16" s="117"/>
      <c r="AB16" s="117"/>
      <c r="AC16" s="67">
        <f t="shared" si="20"/>
        <v>0</v>
      </c>
      <c r="AD16" s="117"/>
      <c r="AE16" s="117"/>
      <c r="AF16" s="57">
        <f t="shared" si="21"/>
        <v>0</v>
      </c>
      <c r="AG16" s="117"/>
      <c r="AH16" s="117"/>
      <c r="AI16" s="67">
        <f t="shared" si="22"/>
        <v>0</v>
      </c>
      <c r="AJ16" s="117"/>
      <c r="AK16" s="117"/>
      <c r="AL16" s="57">
        <f t="shared" si="23"/>
        <v>0</v>
      </c>
      <c r="AM16" s="68">
        <f t="shared" si="24"/>
        <v>0</v>
      </c>
      <c r="AN16" s="59" t="e">
        <f>+AM16/AM12</f>
        <v>#DIV/0!</v>
      </c>
      <c r="AO16" s="68">
        <f t="shared" si="25"/>
        <v>0</v>
      </c>
      <c r="AP16" s="59" t="e">
        <f>+AO16/AO12</f>
        <v>#DIV/0!</v>
      </c>
      <c r="AQ16" s="68">
        <f t="shared" si="26"/>
        <v>0</v>
      </c>
    </row>
    <row r="17" spans="1:43" x14ac:dyDescent="0.25">
      <c r="B17" s="69" t="s">
        <v>119</v>
      </c>
      <c r="C17" s="117"/>
      <c r="D17" s="117"/>
      <c r="E17" s="67">
        <f t="shared" si="12"/>
        <v>0</v>
      </c>
      <c r="F17" s="117"/>
      <c r="G17" s="117"/>
      <c r="H17" s="57">
        <f t="shared" si="13"/>
        <v>0</v>
      </c>
      <c r="I17" s="117"/>
      <c r="J17" s="117"/>
      <c r="K17" s="67">
        <f t="shared" si="14"/>
        <v>0</v>
      </c>
      <c r="L17" s="117"/>
      <c r="M17" s="117"/>
      <c r="N17" s="57">
        <f t="shared" si="15"/>
        <v>0</v>
      </c>
      <c r="O17" s="117"/>
      <c r="P17" s="117"/>
      <c r="Q17" s="67">
        <f t="shared" si="16"/>
        <v>0</v>
      </c>
      <c r="R17" s="117"/>
      <c r="S17" s="117"/>
      <c r="T17" s="57">
        <f t="shared" si="17"/>
        <v>0</v>
      </c>
      <c r="U17" s="117"/>
      <c r="V17" s="117"/>
      <c r="W17" s="67">
        <f t="shared" si="18"/>
        <v>0</v>
      </c>
      <c r="X17" s="117"/>
      <c r="Y17" s="117"/>
      <c r="Z17" s="57">
        <f t="shared" si="19"/>
        <v>0</v>
      </c>
      <c r="AA17" s="117"/>
      <c r="AB17" s="117"/>
      <c r="AC17" s="67">
        <f t="shared" si="20"/>
        <v>0</v>
      </c>
      <c r="AD17" s="117"/>
      <c r="AE17" s="117"/>
      <c r="AF17" s="57">
        <f t="shared" si="21"/>
        <v>0</v>
      </c>
      <c r="AG17" s="117"/>
      <c r="AH17" s="117"/>
      <c r="AI17" s="67">
        <f t="shared" si="22"/>
        <v>0</v>
      </c>
      <c r="AJ17" s="117"/>
      <c r="AK17" s="117"/>
      <c r="AL17" s="57">
        <f t="shared" si="23"/>
        <v>0</v>
      </c>
      <c r="AM17" s="70">
        <f t="shared" si="24"/>
        <v>0</v>
      </c>
      <c r="AN17" s="71" t="e">
        <f>+AM17/AM8</f>
        <v>#DIV/0!</v>
      </c>
      <c r="AO17" s="70">
        <f t="shared" si="25"/>
        <v>0</v>
      </c>
      <c r="AP17" s="71"/>
      <c r="AQ17" s="70">
        <f t="shared" si="26"/>
        <v>0</v>
      </c>
    </row>
    <row r="18" spans="1:43" s="46" customFormat="1" x14ac:dyDescent="0.25">
      <c r="B18" s="72" t="s">
        <v>96</v>
      </c>
      <c r="C18" s="62">
        <f>+C8-C13-C17</f>
        <v>0</v>
      </c>
      <c r="D18" s="62">
        <f>+D8-D13-D17</f>
        <v>0</v>
      </c>
      <c r="E18" s="62">
        <f>+E8-E13-E17</f>
        <v>0</v>
      </c>
      <c r="F18" s="63">
        <f>+F8-F13-F17</f>
        <v>0</v>
      </c>
      <c r="G18" s="63">
        <f>+G8-G13-G17</f>
        <v>0</v>
      </c>
      <c r="H18" s="63">
        <f t="shared" si="13"/>
        <v>0</v>
      </c>
      <c r="I18" s="62">
        <f>+I8-I13-I17</f>
        <v>0</v>
      </c>
      <c r="J18" s="62">
        <f>+J8-J13-J17</f>
        <v>0</v>
      </c>
      <c r="K18" s="62">
        <f t="shared" si="14"/>
        <v>0</v>
      </c>
      <c r="L18" s="63">
        <f>+L8-L13-L17</f>
        <v>0</v>
      </c>
      <c r="M18" s="63">
        <f>+M8-M13-M17</f>
        <v>0</v>
      </c>
      <c r="N18" s="63">
        <f t="shared" si="15"/>
        <v>0</v>
      </c>
      <c r="O18" s="62">
        <f>+O8-O13-O17</f>
        <v>0</v>
      </c>
      <c r="P18" s="62">
        <f>+P8-P13-P17</f>
        <v>0</v>
      </c>
      <c r="Q18" s="62">
        <f t="shared" si="16"/>
        <v>0</v>
      </c>
      <c r="R18" s="63">
        <f>+R8-R13-R17</f>
        <v>0</v>
      </c>
      <c r="S18" s="63">
        <f>+S8-S13-S17</f>
        <v>0</v>
      </c>
      <c r="T18" s="63">
        <f t="shared" si="17"/>
        <v>0</v>
      </c>
      <c r="U18" s="62">
        <f>+U8-U13-U17</f>
        <v>0</v>
      </c>
      <c r="V18" s="62">
        <f>+V8-V13-V17</f>
        <v>0</v>
      </c>
      <c r="W18" s="62">
        <f t="shared" si="18"/>
        <v>0</v>
      </c>
      <c r="X18" s="63">
        <f>+X8-X13-X17</f>
        <v>0</v>
      </c>
      <c r="Y18" s="63">
        <f>+Y8-Y13-Y17</f>
        <v>0</v>
      </c>
      <c r="Z18" s="63">
        <f t="shared" si="19"/>
        <v>0</v>
      </c>
      <c r="AA18" s="62">
        <f>+AA8-AA13-AA17</f>
        <v>0</v>
      </c>
      <c r="AB18" s="62">
        <f>+AB8-AB13-AB17</f>
        <v>0</v>
      </c>
      <c r="AC18" s="62">
        <f t="shared" si="20"/>
        <v>0</v>
      </c>
      <c r="AD18" s="63">
        <f>+AD8-AD13-AD17</f>
        <v>0</v>
      </c>
      <c r="AE18" s="63">
        <f>+AE8-AE13-AE17</f>
        <v>0</v>
      </c>
      <c r="AF18" s="63">
        <f t="shared" si="21"/>
        <v>0</v>
      </c>
      <c r="AG18" s="62">
        <f>+AG8-AG13-AG17</f>
        <v>0</v>
      </c>
      <c r="AH18" s="62">
        <f>+AH8-AH13-AH17</f>
        <v>0</v>
      </c>
      <c r="AI18" s="62">
        <f t="shared" si="22"/>
        <v>0</v>
      </c>
      <c r="AJ18" s="63">
        <f>+AJ8-AJ13-AJ17</f>
        <v>0</v>
      </c>
      <c r="AK18" s="63">
        <f>+AK8-AK13-AK17</f>
        <v>0</v>
      </c>
      <c r="AL18" s="63">
        <f t="shared" si="23"/>
        <v>0</v>
      </c>
      <c r="AM18" s="64">
        <f t="shared" si="24"/>
        <v>0</v>
      </c>
      <c r="AN18" s="65">
        <v>1</v>
      </c>
      <c r="AO18" s="64">
        <f t="shared" si="25"/>
        <v>0</v>
      </c>
      <c r="AP18" s="65">
        <v>1</v>
      </c>
      <c r="AQ18" s="64">
        <f t="shared" si="26"/>
        <v>0</v>
      </c>
    </row>
    <row r="19" spans="1:43" x14ac:dyDescent="0.25">
      <c r="B19" s="66"/>
      <c r="C19" s="67"/>
      <c r="D19" s="67"/>
      <c r="E19" s="67"/>
      <c r="F19" s="57"/>
      <c r="G19" s="57"/>
      <c r="H19" s="57"/>
      <c r="I19" s="67"/>
      <c r="J19" s="67"/>
      <c r="K19" s="67"/>
      <c r="L19" s="57"/>
      <c r="M19" s="57"/>
      <c r="N19" s="57"/>
      <c r="O19" s="67"/>
      <c r="P19" s="67"/>
      <c r="Q19" s="67"/>
      <c r="R19" s="57"/>
      <c r="S19" s="57"/>
      <c r="T19" s="57"/>
      <c r="U19" s="67"/>
      <c r="V19" s="67"/>
      <c r="W19" s="67"/>
      <c r="X19" s="57"/>
      <c r="Y19" s="57"/>
      <c r="Z19" s="57"/>
      <c r="AA19" s="67"/>
      <c r="AB19" s="67"/>
      <c r="AC19" s="67"/>
      <c r="AD19" s="57"/>
      <c r="AE19" s="57"/>
      <c r="AF19" s="57"/>
      <c r="AG19" s="67"/>
      <c r="AH19" s="67"/>
      <c r="AI19" s="67"/>
      <c r="AJ19" s="57"/>
      <c r="AK19" s="57"/>
      <c r="AL19" s="57"/>
      <c r="AM19" s="68"/>
      <c r="AN19" s="59"/>
      <c r="AO19" s="68"/>
      <c r="AP19" s="59"/>
      <c r="AQ19" s="68"/>
    </row>
    <row r="20" spans="1:43" x14ac:dyDescent="0.25">
      <c r="A20" s="552" t="s">
        <v>82</v>
      </c>
      <c r="B20" s="61" t="s">
        <v>12</v>
      </c>
      <c r="C20" s="67"/>
      <c r="D20" s="67"/>
      <c r="E20" s="67"/>
      <c r="F20" s="57"/>
      <c r="G20" s="57"/>
      <c r="H20" s="57"/>
      <c r="I20" s="67"/>
      <c r="J20" s="67"/>
      <c r="K20" s="67"/>
      <c r="L20" s="57"/>
      <c r="M20" s="57"/>
      <c r="N20" s="57"/>
      <c r="O20" s="67"/>
      <c r="P20" s="67"/>
      <c r="Q20" s="67"/>
      <c r="R20" s="57"/>
      <c r="S20" s="57"/>
      <c r="T20" s="57"/>
      <c r="U20" s="67"/>
      <c r="V20" s="67"/>
      <c r="W20" s="67"/>
      <c r="X20" s="57"/>
      <c r="Y20" s="57"/>
      <c r="Z20" s="57"/>
      <c r="AA20" s="67"/>
      <c r="AB20" s="67"/>
      <c r="AC20" s="67"/>
      <c r="AD20" s="57"/>
      <c r="AE20" s="57"/>
      <c r="AF20" s="57"/>
      <c r="AG20" s="67"/>
      <c r="AH20" s="67"/>
      <c r="AI20" s="67"/>
      <c r="AJ20" s="57"/>
      <c r="AK20" s="57"/>
      <c r="AL20" s="57"/>
      <c r="AM20" s="68"/>
      <c r="AN20" s="59"/>
      <c r="AO20" s="68"/>
      <c r="AP20" s="59"/>
      <c r="AQ20" s="68"/>
    </row>
    <row r="21" spans="1:43" x14ac:dyDescent="0.25">
      <c r="A21" s="552"/>
      <c r="B21" s="66" t="s">
        <v>13</v>
      </c>
      <c r="C21" s="117"/>
      <c r="D21" s="117"/>
      <c r="E21" s="67">
        <f>+D21-C21</f>
        <v>0</v>
      </c>
      <c r="F21" s="117"/>
      <c r="G21" s="117"/>
      <c r="H21" s="57">
        <f>+G21-F21</f>
        <v>0</v>
      </c>
      <c r="I21" s="117"/>
      <c r="J21" s="117"/>
      <c r="K21" s="67">
        <f>+J21-I21</f>
        <v>0</v>
      </c>
      <c r="L21" s="117"/>
      <c r="M21" s="117"/>
      <c r="N21" s="57">
        <f>+M21-L21</f>
        <v>0</v>
      </c>
      <c r="O21" s="117"/>
      <c r="P21" s="117"/>
      <c r="Q21" s="67">
        <f>+P21-O21</f>
        <v>0</v>
      </c>
      <c r="R21" s="117"/>
      <c r="S21" s="117"/>
      <c r="T21" s="57">
        <f>+S21-R21</f>
        <v>0</v>
      </c>
      <c r="U21" s="117"/>
      <c r="V21" s="117"/>
      <c r="W21" s="67">
        <f>+V21-U21</f>
        <v>0</v>
      </c>
      <c r="X21" s="117"/>
      <c r="Y21" s="117"/>
      <c r="Z21" s="57">
        <f>+Y21-X21</f>
        <v>0</v>
      </c>
      <c r="AA21" s="117"/>
      <c r="AB21" s="117"/>
      <c r="AC21" s="67">
        <f>+AB21-AA21</f>
        <v>0</v>
      </c>
      <c r="AD21" s="117"/>
      <c r="AE21" s="117"/>
      <c r="AF21" s="57">
        <f>+AE21-AD21</f>
        <v>0</v>
      </c>
      <c r="AG21" s="117"/>
      <c r="AH21" s="117"/>
      <c r="AI21" s="67">
        <f>+AH21-AG21</f>
        <v>0</v>
      </c>
      <c r="AJ21" s="117"/>
      <c r="AK21" s="117"/>
      <c r="AL21" s="57">
        <f>+AK21-AJ21</f>
        <v>0</v>
      </c>
      <c r="AM21" s="68">
        <f t="shared" si="24"/>
        <v>0</v>
      </c>
      <c r="AN21" s="59" t="e">
        <f>+AM21/$AM$18</f>
        <v>#DIV/0!</v>
      </c>
      <c r="AO21" s="68">
        <f t="shared" si="25"/>
        <v>0</v>
      </c>
      <c r="AP21" s="59" t="e">
        <f>+AO21/$AO$18</f>
        <v>#DIV/0!</v>
      </c>
      <c r="AQ21" s="68">
        <f>+AO21-AM21</f>
        <v>0</v>
      </c>
    </row>
    <row r="22" spans="1:43" x14ac:dyDescent="0.25">
      <c r="A22" s="552"/>
      <c r="B22" s="66" t="s">
        <v>14</v>
      </c>
      <c r="C22" s="117"/>
      <c r="D22" s="117"/>
      <c r="E22" s="67">
        <f t="shared" ref="E22:E31" si="29">+D22-C22</f>
        <v>0</v>
      </c>
      <c r="F22" s="117"/>
      <c r="G22" s="117"/>
      <c r="H22" s="57">
        <f t="shared" ref="H22:H31" si="30">+G22-F22</f>
        <v>0</v>
      </c>
      <c r="I22" s="117"/>
      <c r="J22" s="117"/>
      <c r="K22" s="67">
        <f t="shared" ref="K22:K31" si="31">+J22-I22</f>
        <v>0</v>
      </c>
      <c r="L22" s="117"/>
      <c r="M22" s="117"/>
      <c r="N22" s="57">
        <f t="shared" ref="N22:N31" si="32">+M22-L22</f>
        <v>0</v>
      </c>
      <c r="O22" s="117"/>
      <c r="P22" s="117"/>
      <c r="Q22" s="67">
        <f t="shared" ref="Q22:Q31" si="33">+P22-O22</f>
        <v>0</v>
      </c>
      <c r="R22" s="117"/>
      <c r="S22" s="117"/>
      <c r="T22" s="57">
        <f t="shared" ref="T22:T31" si="34">+S22-R22</f>
        <v>0</v>
      </c>
      <c r="U22" s="117"/>
      <c r="V22" s="117"/>
      <c r="W22" s="67">
        <f t="shared" ref="W22:W31" si="35">+V22-U22</f>
        <v>0</v>
      </c>
      <c r="X22" s="117"/>
      <c r="Y22" s="117"/>
      <c r="Z22" s="57">
        <f t="shared" ref="Z22:Z31" si="36">+Y22-X22</f>
        <v>0</v>
      </c>
      <c r="AA22" s="117"/>
      <c r="AB22" s="117"/>
      <c r="AC22" s="67">
        <f t="shared" ref="AC22:AC31" si="37">+AB22-AA22</f>
        <v>0</v>
      </c>
      <c r="AD22" s="117"/>
      <c r="AE22" s="117"/>
      <c r="AF22" s="57">
        <f t="shared" ref="AF22:AF31" si="38">+AE22-AD22</f>
        <v>0</v>
      </c>
      <c r="AG22" s="117"/>
      <c r="AH22" s="117"/>
      <c r="AI22" s="67">
        <f t="shared" ref="AI22:AI31" si="39">+AH22-AG22</f>
        <v>0</v>
      </c>
      <c r="AJ22" s="117"/>
      <c r="AK22" s="117"/>
      <c r="AL22" s="57">
        <f t="shared" ref="AL22:AL31" si="40">+AK22-AJ22</f>
        <v>0</v>
      </c>
      <c r="AM22" s="68">
        <f t="shared" si="24"/>
        <v>0</v>
      </c>
      <c r="AN22" s="59" t="e">
        <f t="shared" ref="AN22:AN54" si="41">+AM22/$AM$18</f>
        <v>#DIV/0!</v>
      </c>
      <c r="AO22" s="68">
        <f t="shared" si="25"/>
        <v>0</v>
      </c>
      <c r="AP22" s="59" t="e">
        <f t="shared" ref="AP22:AP54" si="42">+AO22/$AO$18</f>
        <v>#DIV/0!</v>
      </c>
      <c r="AQ22" s="68">
        <f t="shared" ref="AQ22:AQ31" si="43">+AO22-AM22</f>
        <v>0</v>
      </c>
    </row>
    <row r="23" spans="1:43" x14ac:dyDescent="0.25">
      <c r="A23" s="552"/>
      <c r="B23" s="66" t="s">
        <v>15</v>
      </c>
      <c r="C23" s="117"/>
      <c r="D23" s="117"/>
      <c r="E23" s="67">
        <f t="shared" si="29"/>
        <v>0</v>
      </c>
      <c r="F23" s="117"/>
      <c r="G23" s="117"/>
      <c r="H23" s="57">
        <f t="shared" si="30"/>
        <v>0</v>
      </c>
      <c r="I23" s="117"/>
      <c r="J23" s="117"/>
      <c r="K23" s="67">
        <f t="shared" si="31"/>
        <v>0</v>
      </c>
      <c r="L23" s="117"/>
      <c r="M23" s="117"/>
      <c r="N23" s="57">
        <f t="shared" si="32"/>
        <v>0</v>
      </c>
      <c r="O23" s="117"/>
      <c r="P23" s="117"/>
      <c r="Q23" s="67">
        <f t="shared" si="33"/>
        <v>0</v>
      </c>
      <c r="R23" s="117"/>
      <c r="S23" s="117"/>
      <c r="T23" s="57">
        <f t="shared" si="34"/>
        <v>0</v>
      </c>
      <c r="U23" s="117"/>
      <c r="V23" s="117"/>
      <c r="W23" s="67">
        <f t="shared" si="35"/>
        <v>0</v>
      </c>
      <c r="X23" s="117"/>
      <c r="Y23" s="117"/>
      <c r="Z23" s="57">
        <f t="shared" si="36"/>
        <v>0</v>
      </c>
      <c r="AA23" s="117"/>
      <c r="AB23" s="117"/>
      <c r="AC23" s="67">
        <f t="shared" si="37"/>
        <v>0</v>
      </c>
      <c r="AD23" s="117"/>
      <c r="AE23" s="117"/>
      <c r="AF23" s="57">
        <f t="shared" si="38"/>
        <v>0</v>
      </c>
      <c r="AG23" s="117"/>
      <c r="AH23" s="117"/>
      <c r="AI23" s="67">
        <f t="shared" si="39"/>
        <v>0</v>
      </c>
      <c r="AJ23" s="117"/>
      <c r="AK23" s="117"/>
      <c r="AL23" s="57">
        <f t="shared" si="40"/>
        <v>0</v>
      </c>
      <c r="AM23" s="68">
        <f t="shared" si="24"/>
        <v>0</v>
      </c>
      <c r="AN23" s="59" t="e">
        <f t="shared" si="41"/>
        <v>#DIV/0!</v>
      </c>
      <c r="AO23" s="68">
        <f t="shared" si="25"/>
        <v>0</v>
      </c>
      <c r="AP23" s="59" t="e">
        <f t="shared" si="42"/>
        <v>#DIV/0!</v>
      </c>
      <c r="AQ23" s="68">
        <f t="shared" si="43"/>
        <v>0</v>
      </c>
    </row>
    <row r="24" spans="1:43" x14ac:dyDescent="0.25">
      <c r="A24" s="552"/>
      <c r="B24" s="66" t="s">
        <v>16</v>
      </c>
      <c r="C24" s="117"/>
      <c r="D24" s="117"/>
      <c r="E24" s="67">
        <f t="shared" si="29"/>
        <v>0</v>
      </c>
      <c r="F24" s="117"/>
      <c r="G24" s="117"/>
      <c r="H24" s="57">
        <f t="shared" si="30"/>
        <v>0</v>
      </c>
      <c r="I24" s="117"/>
      <c r="J24" s="117"/>
      <c r="K24" s="67">
        <f t="shared" si="31"/>
        <v>0</v>
      </c>
      <c r="L24" s="117"/>
      <c r="M24" s="117"/>
      <c r="N24" s="57">
        <f t="shared" si="32"/>
        <v>0</v>
      </c>
      <c r="O24" s="117"/>
      <c r="P24" s="117"/>
      <c r="Q24" s="67">
        <f t="shared" si="33"/>
        <v>0</v>
      </c>
      <c r="R24" s="117"/>
      <c r="S24" s="117"/>
      <c r="T24" s="57">
        <f t="shared" si="34"/>
        <v>0</v>
      </c>
      <c r="U24" s="117"/>
      <c r="V24" s="117"/>
      <c r="W24" s="67">
        <f t="shared" si="35"/>
        <v>0</v>
      </c>
      <c r="X24" s="117"/>
      <c r="Y24" s="117"/>
      <c r="Z24" s="57">
        <f t="shared" si="36"/>
        <v>0</v>
      </c>
      <c r="AA24" s="117"/>
      <c r="AB24" s="117"/>
      <c r="AC24" s="67">
        <f t="shared" si="37"/>
        <v>0</v>
      </c>
      <c r="AD24" s="117"/>
      <c r="AE24" s="117"/>
      <c r="AF24" s="57">
        <f t="shared" si="38"/>
        <v>0</v>
      </c>
      <c r="AG24" s="117"/>
      <c r="AH24" s="117"/>
      <c r="AI24" s="67">
        <f t="shared" si="39"/>
        <v>0</v>
      </c>
      <c r="AJ24" s="117"/>
      <c r="AK24" s="117"/>
      <c r="AL24" s="57">
        <f t="shared" si="40"/>
        <v>0</v>
      </c>
      <c r="AM24" s="68">
        <f t="shared" si="24"/>
        <v>0</v>
      </c>
      <c r="AN24" s="59" t="e">
        <f t="shared" si="41"/>
        <v>#DIV/0!</v>
      </c>
      <c r="AO24" s="68">
        <f t="shared" si="25"/>
        <v>0</v>
      </c>
      <c r="AP24" s="59" t="e">
        <f t="shared" si="42"/>
        <v>#DIV/0!</v>
      </c>
      <c r="AQ24" s="68">
        <f t="shared" si="43"/>
        <v>0</v>
      </c>
    </row>
    <row r="25" spans="1:43" x14ac:dyDescent="0.25">
      <c r="A25" s="552"/>
      <c r="B25" s="66" t="s">
        <v>17</v>
      </c>
      <c r="C25" s="117"/>
      <c r="D25" s="117"/>
      <c r="E25" s="67">
        <f t="shared" si="29"/>
        <v>0</v>
      </c>
      <c r="F25" s="117"/>
      <c r="G25" s="117"/>
      <c r="H25" s="57">
        <f t="shared" si="30"/>
        <v>0</v>
      </c>
      <c r="I25" s="117"/>
      <c r="J25" s="117"/>
      <c r="K25" s="67">
        <f t="shared" si="31"/>
        <v>0</v>
      </c>
      <c r="L25" s="117"/>
      <c r="M25" s="117"/>
      <c r="N25" s="57">
        <f t="shared" si="32"/>
        <v>0</v>
      </c>
      <c r="O25" s="117"/>
      <c r="P25" s="117"/>
      <c r="Q25" s="67">
        <f t="shared" si="33"/>
        <v>0</v>
      </c>
      <c r="R25" s="117"/>
      <c r="S25" s="117"/>
      <c r="T25" s="57">
        <f t="shared" si="34"/>
        <v>0</v>
      </c>
      <c r="U25" s="117"/>
      <c r="V25" s="117"/>
      <c r="W25" s="67">
        <f t="shared" si="35"/>
        <v>0</v>
      </c>
      <c r="X25" s="117"/>
      <c r="Y25" s="117"/>
      <c r="Z25" s="57">
        <f t="shared" si="36"/>
        <v>0</v>
      </c>
      <c r="AA25" s="117"/>
      <c r="AB25" s="117"/>
      <c r="AC25" s="67">
        <f t="shared" si="37"/>
        <v>0</v>
      </c>
      <c r="AD25" s="117"/>
      <c r="AE25" s="117"/>
      <c r="AF25" s="57">
        <f t="shared" si="38"/>
        <v>0</v>
      </c>
      <c r="AG25" s="117"/>
      <c r="AH25" s="117"/>
      <c r="AI25" s="67">
        <f t="shared" si="39"/>
        <v>0</v>
      </c>
      <c r="AJ25" s="117"/>
      <c r="AK25" s="117"/>
      <c r="AL25" s="57">
        <f t="shared" si="40"/>
        <v>0</v>
      </c>
      <c r="AM25" s="68">
        <f t="shared" si="24"/>
        <v>0</v>
      </c>
      <c r="AN25" s="59" t="e">
        <f t="shared" si="41"/>
        <v>#DIV/0!</v>
      </c>
      <c r="AO25" s="68">
        <f t="shared" si="25"/>
        <v>0</v>
      </c>
      <c r="AP25" s="59" t="e">
        <f t="shared" si="42"/>
        <v>#DIV/0!</v>
      </c>
      <c r="AQ25" s="68">
        <f t="shared" si="43"/>
        <v>0</v>
      </c>
    </row>
    <row r="26" spans="1:43" x14ac:dyDescent="0.25">
      <c r="B26" s="69" t="s">
        <v>18</v>
      </c>
      <c r="C26" s="67">
        <f>SUM(C21:C25)</f>
        <v>0</v>
      </c>
      <c r="D26" s="67">
        <f>SUM(D21:D25)</f>
        <v>0</v>
      </c>
      <c r="E26" s="67">
        <f t="shared" si="29"/>
        <v>0</v>
      </c>
      <c r="F26" s="57">
        <f>SUM(F21:F25)</f>
        <v>0</v>
      </c>
      <c r="G26" s="57">
        <f>SUM(G21:G25)</f>
        <v>0</v>
      </c>
      <c r="H26" s="57">
        <f t="shared" si="30"/>
        <v>0</v>
      </c>
      <c r="I26" s="67">
        <f>SUM(I21:I25)</f>
        <v>0</v>
      </c>
      <c r="J26" s="67">
        <f>SUM(J21:J25)</f>
        <v>0</v>
      </c>
      <c r="K26" s="67">
        <f t="shared" si="31"/>
        <v>0</v>
      </c>
      <c r="L26" s="57">
        <f>SUM(L21:L25)</f>
        <v>0</v>
      </c>
      <c r="M26" s="57">
        <f>SUM(M21:M25)</f>
        <v>0</v>
      </c>
      <c r="N26" s="57">
        <f t="shared" si="32"/>
        <v>0</v>
      </c>
      <c r="O26" s="67">
        <f>SUM(O21:O25)</f>
        <v>0</v>
      </c>
      <c r="P26" s="67">
        <f>SUM(P21:P25)</f>
        <v>0</v>
      </c>
      <c r="Q26" s="67">
        <f t="shared" si="33"/>
        <v>0</v>
      </c>
      <c r="R26" s="57">
        <f>SUM(R21:R25)</f>
        <v>0</v>
      </c>
      <c r="S26" s="57">
        <f>SUM(S21:S25)</f>
        <v>0</v>
      </c>
      <c r="T26" s="57">
        <f t="shared" si="34"/>
        <v>0</v>
      </c>
      <c r="U26" s="67">
        <f>SUM(U21:U25)</f>
        <v>0</v>
      </c>
      <c r="V26" s="67">
        <f>SUM(V21:V25)</f>
        <v>0</v>
      </c>
      <c r="W26" s="67">
        <f t="shared" si="35"/>
        <v>0</v>
      </c>
      <c r="X26" s="57">
        <f>SUM(X21:X25)</f>
        <v>0</v>
      </c>
      <c r="Y26" s="57">
        <f>SUM(Y21:Y25)</f>
        <v>0</v>
      </c>
      <c r="Z26" s="57">
        <f t="shared" si="36"/>
        <v>0</v>
      </c>
      <c r="AA26" s="67">
        <f>SUM(AA21:AA25)</f>
        <v>0</v>
      </c>
      <c r="AB26" s="67">
        <f>SUM(AB21:AB25)</f>
        <v>0</v>
      </c>
      <c r="AC26" s="67">
        <f t="shared" si="37"/>
        <v>0</v>
      </c>
      <c r="AD26" s="57">
        <f>SUM(AD21:AD25)</f>
        <v>0</v>
      </c>
      <c r="AE26" s="57">
        <f>SUM(AE21:AE25)</f>
        <v>0</v>
      </c>
      <c r="AF26" s="57">
        <f t="shared" si="38"/>
        <v>0</v>
      </c>
      <c r="AG26" s="67">
        <f>SUM(AG21:AG25)</f>
        <v>0</v>
      </c>
      <c r="AH26" s="67">
        <f>SUM(AH21:AH25)</f>
        <v>0</v>
      </c>
      <c r="AI26" s="67">
        <f t="shared" si="39"/>
        <v>0</v>
      </c>
      <c r="AJ26" s="57">
        <f>SUM(AJ21:AJ25)</f>
        <v>0</v>
      </c>
      <c r="AK26" s="57">
        <f>SUM(AK21:AK25)</f>
        <v>0</v>
      </c>
      <c r="AL26" s="57">
        <f t="shared" si="40"/>
        <v>0</v>
      </c>
      <c r="AM26" s="68">
        <f t="shared" si="24"/>
        <v>0</v>
      </c>
      <c r="AN26" s="59" t="e">
        <f t="shared" si="41"/>
        <v>#DIV/0!</v>
      </c>
      <c r="AO26" s="68">
        <f t="shared" si="25"/>
        <v>0</v>
      </c>
      <c r="AP26" s="59" t="e">
        <f t="shared" si="42"/>
        <v>#DIV/0!</v>
      </c>
      <c r="AQ26" s="68">
        <f t="shared" si="43"/>
        <v>0</v>
      </c>
    </row>
    <row r="27" spans="1:43" x14ac:dyDescent="0.25">
      <c r="B27" s="66" t="s">
        <v>19</v>
      </c>
      <c r="C27" s="117"/>
      <c r="D27" s="117"/>
      <c r="E27" s="67">
        <f t="shared" si="29"/>
        <v>0</v>
      </c>
      <c r="F27" s="117"/>
      <c r="G27" s="117"/>
      <c r="H27" s="57">
        <f t="shared" si="30"/>
        <v>0</v>
      </c>
      <c r="I27" s="117"/>
      <c r="J27" s="117"/>
      <c r="K27" s="67">
        <f t="shared" si="31"/>
        <v>0</v>
      </c>
      <c r="L27" s="117"/>
      <c r="M27" s="117"/>
      <c r="N27" s="57">
        <f t="shared" si="32"/>
        <v>0</v>
      </c>
      <c r="O27" s="117"/>
      <c r="P27" s="117"/>
      <c r="Q27" s="67">
        <f t="shared" si="33"/>
        <v>0</v>
      </c>
      <c r="R27" s="117"/>
      <c r="S27" s="117"/>
      <c r="T27" s="57">
        <f t="shared" si="34"/>
        <v>0</v>
      </c>
      <c r="U27" s="117"/>
      <c r="V27" s="117"/>
      <c r="W27" s="67">
        <f t="shared" si="35"/>
        <v>0</v>
      </c>
      <c r="X27" s="117"/>
      <c r="Y27" s="117"/>
      <c r="Z27" s="57">
        <f t="shared" si="36"/>
        <v>0</v>
      </c>
      <c r="AA27" s="117"/>
      <c r="AB27" s="117"/>
      <c r="AC27" s="67">
        <f t="shared" si="37"/>
        <v>0</v>
      </c>
      <c r="AD27" s="117"/>
      <c r="AE27" s="117"/>
      <c r="AF27" s="57">
        <f t="shared" si="38"/>
        <v>0</v>
      </c>
      <c r="AG27" s="117"/>
      <c r="AH27" s="117"/>
      <c r="AI27" s="67">
        <f t="shared" si="39"/>
        <v>0</v>
      </c>
      <c r="AJ27" s="117"/>
      <c r="AK27" s="117"/>
      <c r="AL27" s="57">
        <f t="shared" si="40"/>
        <v>0</v>
      </c>
      <c r="AM27" s="68">
        <f t="shared" si="24"/>
        <v>0</v>
      </c>
      <c r="AN27" s="59" t="e">
        <f t="shared" si="41"/>
        <v>#DIV/0!</v>
      </c>
      <c r="AO27" s="68">
        <f t="shared" si="25"/>
        <v>0</v>
      </c>
      <c r="AP27" s="59" t="e">
        <f t="shared" si="42"/>
        <v>#DIV/0!</v>
      </c>
      <c r="AQ27" s="68">
        <f t="shared" si="43"/>
        <v>0</v>
      </c>
    </row>
    <row r="28" spans="1:43" x14ac:dyDescent="0.25">
      <c r="B28" s="69" t="s">
        <v>20</v>
      </c>
      <c r="C28" s="67">
        <f>SUM(C26:C27)</f>
        <v>0</v>
      </c>
      <c r="D28" s="67">
        <f>SUM(D26:D27)</f>
        <v>0</v>
      </c>
      <c r="E28" s="67">
        <f t="shared" si="29"/>
        <v>0</v>
      </c>
      <c r="F28" s="57">
        <f>SUM(F26:F27)</f>
        <v>0</v>
      </c>
      <c r="G28" s="57">
        <f>SUM(G26:G27)</f>
        <v>0</v>
      </c>
      <c r="H28" s="57">
        <f t="shared" si="30"/>
        <v>0</v>
      </c>
      <c r="I28" s="67">
        <f>SUM(I26:I27)</f>
        <v>0</v>
      </c>
      <c r="J28" s="67">
        <f>SUM(J26:J27)</f>
        <v>0</v>
      </c>
      <c r="K28" s="67">
        <f t="shared" si="31"/>
        <v>0</v>
      </c>
      <c r="L28" s="57">
        <f>SUM(L26:L27)</f>
        <v>0</v>
      </c>
      <c r="M28" s="57">
        <f>SUM(M26:M27)</f>
        <v>0</v>
      </c>
      <c r="N28" s="57">
        <f t="shared" si="32"/>
        <v>0</v>
      </c>
      <c r="O28" s="67">
        <f>SUM(O26:O27)</f>
        <v>0</v>
      </c>
      <c r="P28" s="67">
        <f>SUM(P26:P27)</f>
        <v>0</v>
      </c>
      <c r="Q28" s="67">
        <f t="shared" si="33"/>
        <v>0</v>
      </c>
      <c r="R28" s="57">
        <f>SUM(R26:R27)</f>
        <v>0</v>
      </c>
      <c r="S28" s="57">
        <f>SUM(S26:S27)</f>
        <v>0</v>
      </c>
      <c r="T28" s="57">
        <f t="shared" si="34"/>
        <v>0</v>
      </c>
      <c r="U28" s="67">
        <f>SUM(U26:U27)</f>
        <v>0</v>
      </c>
      <c r="V28" s="67">
        <f>SUM(V26:V27)</f>
        <v>0</v>
      </c>
      <c r="W28" s="67">
        <f t="shared" si="35"/>
        <v>0</v>
      </c>
      <c r="X28" s="57">
        <f>SUM(X26:X27)</f>
        <v>0</v>
      </c>
      <c r="Y28" s="57">
        <f>SUM(Y26:Y27)</f>
        <v>0</v>
      </c>
      <c r="Z28" s="57">
        <f t="shared" si="36"/>
        <v>0</v>
      </c>
      <c r="AA28" s="67">
        <f>SUM(AA26:AA27)</f>
        <v>0</v>
      </c>
      <c r="AB28" s="67">
        <f>SUM(AB26:AB27)</f>
        <v>0</v>
      </c>
      <c r="AC28" s="67">
        <f t="shared" si="37"/>
        <v>0</v>
      </c>
      <c r="AD28" s="57">
        <f>SUM(AD26:AD27)</f>
        <v>0</v>
      </c>
      <c r="AE28" s="57">
        <f>SUM(AE26:AE27)</f>
        <v>0</v>
      </c>
      <c r="AF28" s="57">
        <f t="shared" si="38"/>
        <v>0</v>
      </c>
      <c r="AG28" s="67">
        <f>SUM(AG26:AG27)</f>
        <v>0</v>
      </c>
      <c r="AH28" s="67">
        <f>SUM(AH26:AH27)</f>
        <v>0</v>
      </c>
      <c r="AI28" s="67">
        <f t="shared" si="39"/>
        <v>0</v>
      </c>
      <c r="AJ28" s="57">
        <f>SUM(AJ26:AJ27)</f>
        <v>0</v>
      </c>
      <c r="AK28" s="57">
        <f>SUM(AK26:AK27)</f>
        <v>0</v>
      </c>
      <c r="AL28" s="57">
        <f t="shared" si="40"/>
        <v>0</v>
      </c>
      <c r="AM28" s="68">
        <f t="shared" si="24"/>
        <v>0</v>
      </c>
      <c r="AN28" s="59" t="e">
        <f t="shared" si="41"/>
        <v>#DIV/0!</v>
      </c>
      <c r="AO28" s="68">
        <f t="shared" si="25"/>
        <v>0</v>
      </c>
      <c r="AP28" s="59" t="e">
        <f t="shared" si="42"/>
        <v>#DIV/0!</v>
      </c>
      <c r="AQ28" s="68">
        <f t="shared" si="43"/>
        <v>0</v>
      </c>
    </row>
    <row r="29" spans="1:43" x14ac:dyDescent="0.25">
      <c r="B29" s="66" t="s">
        <v>21</v>
      </c>
      <c r="C29" s="117"/>
      <c r="D29" s="117"/>
      <c r="E29" s="67">
        <f t="shared" si="29"/>
        <v>0</v>
      </c>
      <c r="F29" s="117"/>
      <c r="G29" s="117"/>
      <c r="H29" s="57">
        <f t="shared" si="30"/>
        <v>0</v>
      </c>
      <c r="I29" s="117"/>
      <c r="J29" s="117"/>
      <c r="K29" s="67">
        <f t="shared" si="31"/>
        <v>0</v>
      </c>
      <c r="L29" s="117"/>
      <c r="M29" s="117"/>
      <c r="N29" s="57">
        <f t="shared" si="32"/>
        <v>0</v>
      </c>
      <c r="O29" s="117"/>
      <c r="P29" s="117"/>
      <c r="Q29" s="67">
        <f t="shared" si="33"/>
        <v>0</v>
      </c>
      <c r="R29" s="117"/>
      <c r="S29" s="117"/>
      <c r="T29" s="57">
        <f t="shared" si="34"/>
        <v>0</v>
      </c>
      <c r="U29" s="117"/>
      <c r="V29" s="117"/>
      <c r="W29" s="67">
        <f t="shared" si="35"/>
        <v>0</v>
      </c>
      <c r="X29" s="117"/>
      <c r="Y29" s="117"/>
      <c r="Z29" s="57">
        <f t="shared" si="36"/>
        <v>0</v>
      </c>
      <c r="AA29" s="117"/>
      <c r="AB29" s="117"/>
      <c r="AC29" s="67">
        <f t="shared" si="37"/>
        <v>0</v>
      </c>
      <c r="AD29" s="117"/>
      <c r="AE29" s="117"/>
      <c r="AF29" s="57">
        <f t="shared" si="38"/>
        <v>0</v>
      </c>
      <c r="AG29" s="117"/>
      <c r="AH29" s="117"/>
      <c r="AI29" s="67">
        <f t="shared" si="39"/>
        <v>0</v>
      </c>
      <c r="AJ29" s="117"/>
      <c r="AK29" s="117"/>
      <c r="AL29" s="57">
        <f t="shared" si="40"/>
        <v>0</v>
      </c>
      <c r="AM29" s="68">
        <f t="shared" si="24"/>
        <v>0</v>
      </c>
      <c r="AN29" s="59" t="e">
        <f t="shared" si="41"/>
        <v>#DIV/0!</v>
      </c>
      <c r="AO29" s="68">
        <f t="shared" si="25"/>
        <v>0</v>
      </c>
      <c r="AP29" s="59" t="e">
        <f t="shared" si="42"/>
        <v>#DIV/0!</v>
      </c>
      <c r="AQ29" s="68">
        <f t="shared" si="43"/>
        <v>0</v>
      </c>
    </row>
    <row r="30" spans="1:43" x14ac:dyDescent="0.25">
      <c r="B30" s="66" t="s">
        <v>22</v>
      </c>
      <c r="C30" s="117"/>
      <c r="D30" s="117"/>
      <c r="E30" s="67">
        <f t="shared" si="29"/>
        <v>0</v>
      </c>
      <c r="F30" s="117"/>
      <c r="G30" s="117"/>
      <c r="H30" s="57">
        <f t="shared" si="30"/>
        <v>0</v>
      </c>
      <c r="I30" s="117"/>
      <c r="J30" s="117"/>
      <c r="K30" s="67">
        <f t="shared" si="31"/>
        <v>0</v>
      </c>
      <c r="L30" s="117"/>
      <c r="M30" s="117"/>
      <c r="N30" s="57">
        <f t="shared" si="32"/>
        <v>0</v>
      </c>
      <c r="O30" s="117"/>
      <c r="P30" s="117"/>
      <c r="Q30" s="67">
        <f t="shared" si="33"/>
        <v>0</v>
      </c>
      <c r="R30" s="117"/>
      <c r="S30" s="117"/>
      <c r="T30" s="57">
        <f t="shared" si="34"/>
        <v>0</v>
      </c>
      <c r="U30" s="117"/>
      <c r="V30" s="117"/>
      <c r="W30" s="67">
        <f t="shared" si="35"/>
        <v>0</v>
      </c>
      <c r="X30" s="117"/>
      <c r="Y30" s="117"/>
      <c r="Z30" s="57">
        <f t="shared" si="36"/>
        <v>0</v>
      </c>
      <c r="AA30" s="117"/>
      <c r="AB30" s="117"/>
      <c r="AC30" s="67">
        <f t="shared" si="37"/>
        <v>0</v>
      </c>
      <c r="AD30" s="117"/>
      <c r="AE30" s="117"/>
      <c r="AF30" s="57">
        <f t="shared" si="38"/>
        <v>0</v>
      </c>
      <c r="AG30" s="117"/>
      <c r="AH30" s="117"/>
      <c r="AI30" s="67">
        <f t="shared" si="39"/>
        <v>0</v>
      </c>
      <c r="AJ30" s="117"/>
      <c r="AK30" s="117"/>
      <c r="AL30" s="57">
        <f t="shared" si="40"/>
        <v>0</v>
      </c>
      <c r="AM30" s="68">
        <f t="shared" si="24"/>
        <v>0</v>
      </c>
      <c r="AN30" s="59" t="e">
        <f t="shared" si="41"/>
        <v>#DIV/0!</v>
      </c>
      <c r="AO30" s="68">
        <f t="shared" si="25"/>
        <v>0</v>
      </c>
      <c r="AP30" s="59" t="e">
        <f t="shared" si="42"/>
        <v>#DIV/0!</v>
      </c>
      <c r="AQ30" s="68">
        <f t="shared" si="43"/>
        <v>0</v>
      </c>
    </row>
    <row r="31" spans="1:43" x14ac:dyDescent="0.25">
      <c r="B31" s="69" t="s">
        <v>23</v>
      </c>
      <c r="C31" s="67">
        <f>SUM(C29:C30)</f>
        <v>0</v>
      </c>
      <c r="D31" s="67">
        <f>SUM(D29:D30)</f>
        <v>0</v>
      </c>
      <c r="E31" s="67">
        <f t="shared" si="29"/>
        <v>0</v>
      </c>
      <c r="F31" s="57">
        <f>SUM(F29:F30)</f>
        <v>0</v>
      </c>
      <c r="G31" s="57">
        <f>SUM(G29:G30)</f>
        <v>0</v>
      </c>
      <c r="H31" s="57">
        <f t="shared" si="30"/>
        <v>0</v>
      </c>
      <c r="I31" s="67">
        <f>SUM(I29:I30)</f>
        <v>0</v>
      </c>
      <c r="J31" s="67">
        <f>SUM(J29:J30)</f>
        <v>0</v>
      </c>
      <c r="K31" s="67">
        <f t="shared" si="31"/>
        <v>0</v>
      </c>
      <c r="L31" s="57">
        <f>SUM(L29:L30)</f>
        <v>0</v>
      </c>
      <c r="M31" s="57">
        <f>SUM(M29:M30)</f>
        <v>0</v>
      </c>
      <c r="N31" s="57">
        <f t="shared" si="32"/>
        <v>0</v>
      </c>
      <c r="O31" s="67">
        <f>SUM(O29:O30)</f>
        <v>0</v>
      </c>
      <c r="P31" s="67">
        <f>SUM(P29:P30)</f>
        <v>0</v>
      </c>
      <c r="Q31" s="67">
        <f t="shared" si="33"/>
        <v>0</v>
      </c>
      <c r="R31" s="57">
        <f>SUM(R29:R30)</f>
        <v>0</v>
      </c>
      <c r="S31" s="57">
        <f>SUM(S29:S30)</f>
        <v>0</v>
      </c>
      <c r="T31" s="57">
        <f t="shared" si="34"/>
        <v>0</v>
      </c>
      <c r="U31" s="67">
        <f>SUM(U29:U30)</f>
        <v>0</v>
      </c>
      <c r="V31" s="67">
        <f>SUM(V29:V30)</f>
        <v>0</v>
      </c>
      <c r="W31" s="67">
        <f t="shared" si="35"/>
        <v>0</v>
      </c>
      <c r="X31" s="57">
        <f>SUM(X29:X30)</f>
        <v>0</v>
      </c>
      <c r="Y31" s="57">
        <f>SUM(Y29:Y30)</f>
        <v>0</v>
      </c>
      <c r="Z31" s="57">
        <f t="shared" si="36"/>
        <v>0</v>
      </c>
      <c r="AA31" s="67">
        <f>SUM(AA29:AA30)</f>
        <v>0</v>
      </c>
      <c r="AB31" s="67">
        <f>SUM(AB29:AB30)</f>
        <v>0</v>
      </c>
      <c r="AC31" s="67">
        <f t="shared" si="37"/>
        <v>0</v>
      </c>
      <c r="AD31" s="57">
        <f>SUM(AD29:AD30)</f>
        <v>0</v>
      </c>
      <c r="AE31" s="57">
        <f>SUM(AE29:AE30)</f>
        <v>0</v>
      </c>
      <c r="AF31" s="57">
        <f t="shared" si="38"/>
        <v>0</v>
      </c>
      <c r="AG31" s="67">
        <f>SUM(AG29:AG30)</f>
        <v>0</v>
      </c>
      <c r="AH31" s="67">
        <f>SUM(AH29:AH30)</f>
        <v>0</v>
      </c>
      <c r="AI31" s="67">
        <f t="shared" si="39"/>
        <v>0</v>
      </c>
      <c r="AJ31" s="57">
        <f>SUM(AJ29:AJ30)</f>
        <v>0</v>
      </c>
      <c r="AK31" s="57">
        <f>SUM(AK29:AK30)</f>
        <v>0</v>
      </c>
      <c r="AL31" s="57">
        <f t="shared" si="40"/>
        <v>0</v>
      </c>
      <c r="AM31" s="68">
        <f t="shared" si="24"/>
        <v>0</v>
      </c>
      <c r="AN31" s="59" t="e">
        <f t="shared" si="41"/>
        <v>#DIV/0!</v>
      </c>
      <c r="AO31" s="68">
        <f t="shared" si="25"/>
        <v>0</v>
      </c>
      <c r="AP31" s="59" t="e">
        <f t="shared" si="42"/>
        <v>#DIV/0!</v>
      </c>
      <c r="AQ31" s="68">
        <f t="shared" si="43"/>
        <v>0</v>
      </c>
    </row>
    <row r="32" spans="1:43" x14ac:dyDescent="0.25">
      <c r="B32" s="73" t="s">
        <v>24</v>
      </c>
      <c r="C32" s="62">
        <f>+C28+C31</f>
        <v>0</v>
      </c>
      <c r="D32" s="62">
        <f>+D28+D31</f>
        <v>0</v>
      </c>
      <c r="E32" s="62">
        <f>+D32-C32</f>
        <v>0</v>
      </c>
      <c r="F32" s="63">
        <f>+F28+F31</f>
        <v>0</v>
      </c>
      <c r="G32" s="63">
        <f>+G28+G31</f>
        <v>0</v>
      </c>
      <c r="H32" s="63">
        <f>+G32-F32</f>
        <v>0</v>
      </c>
      <c r="I32" s="62">
        <f>+I28+I31</f>
        <v>0</v>
      </c>
      <c r="J32" s="62">
        <f>+J28+J31</f>
        <v>0</v>
      </c>
      <c r="K32" s="62">
        <f>+J32-I32</f>
        <v>0</v>
      </c>
      <c r="L32" s="63">
        <f>+L28+L31</f>
        <v>0</v>
      </c>
      <c r="M32" s="63">
        <f>+M28+M31</f>
        <v>0</v>
      </c>
      <c r="N32" s="63">
        <f>+M32-L32</f>
        <v>0</v>
      </c>
      <c r="O32" s="62">
        <f>+O28+O31</f>
        <v>0</v>
      </c>
      <c r="P32" s="62">
        <f>+P28+P31</f>
        <v>0</v>
      </c>
      <c r="Q32" s="62">
        <f>+P32-O32</f>
        <v>0</v>
      </c>
      <c r="R32" s="63">
        <f>+R28+R31</f>
        <v>0</v>
      </c>
      <c r="S32" s="63">
        <f>+S28+S31</f>
        <v>0</v>
      </c>
      <c r="T32" s="63">
        <f>+S32-R32</f>
        <v>0</v>
      </c>
      <c r="U32" s="62">
        <f>+U28+U31</f>
        <v>0</v>
      </c>
      <c r="V32" s="62">
        <f>+V28+V31</f>
        <v>0</v>
      </c>
      <c r="W32" s="62">
        <f>+V32-U32</f>
        <v>0</v>
      </c>
      <c r="X32" s="63">
        <f>+X28+X31</f>
        <v>0</v>
      </c>
      <c r="Y32" s="63">
        <f>+Y28+Y31</f>
        <v>0</v>
      </c>
      <c r="Z32" s="63">
        <f>+Y32-X32</f>
        <v>0</v>
      </c>
      <c r="AA32" s="62">
        <f>+AA28+AA31</f>
        <v>0</v>
      </c>
      <c r="AB32" s="62">
        <f>+AB28+AB31</f>
        <v>0</v>
      </c>
      <c r="AC32" s="62">
        <f>+AB32-AA32</f>
        <v>0</v>
      </c>
      <c r="AD32" s="63">
        <f>+AD28+AD31</f>
        <v>0</v>
      </c>
      <c r="AE32" s="63">
        <f>+AE28+AE31</f>
        <v>0</v>
      </c>
      <c r="AF32" s="63">
        <f>+AE32-AD32</f>
        <v>0</v>
      </c>
      <c r="AG32" s="62">
        <f>+AG28+AG31</f>
        <v>0</v>
      </c>
      <c r="AH32" s="62">
        <f>+AH28+AH31</f>
        <v>0</v>
      </c>
      <c r="AI32" s="62">
        <f>+AH32-AG32</f>
        <v>0</v>
      </c>
      <c r="AJ32" s="63">
        <f>+AJ28+AJ31</f>
        <v>0</v>
      </c>
      <c r="AK32" s="63">
        <f>+AK28+AK31</f>
        <v>0</v>
      </c>
      <c r="AL32" s="63">
        <f>+AK32-AJ32</f>
        <v>0</v>
      </c>
      <c r="AM32" s="64">
        <f t="shared" si="24"/>
        <v>0</v>
      </c>
      <c r="AN32" s="65" t="e">
        <f t="shared" si="41"/>
        <v>#DIV/0!</v>
      </c>
      <c r="AO32" s="64">
        <f t="shared" si="25"/>
        <v>0</v>
      </c>
      <c r="AP32" s="65" t="e">
        <f t="shared" si="42"/>
        <v>#DIV/0!</v>
      </c>
      <c r="AQ32" s="64">
        <f>+AO32-AM32</f>
        <v>0</v>
      </c>
    </row>
    <row r="33" spans="2:43" x14ac:dyDescent="0.25">
      <c r="B33" s="66"/>
      <c r="C33" s="67"/>
      <c r="D33" s="67"/>
      <c r="E33" s="67"/>
      <c r="F33" s="57"/>
      <c r="G33" s="57"/>
      <c r="H33" s="57"/>
      <c r="I33" s="67"/>
      <c r="J33" s="67"/>
      <c r="K33" s="67"/>
      <c r="L33" s="57"/>
      <c r="M33" s="57"/>
      <c r="N33" s="57"/>
      <c r="O33" s="67"/>
      <c r="P33" s="67"/>
      <c r="Q33" s="67"/>
      <c r="R33" s="57"/>
      <c r="S33" s="57"/>
      <c r="T33" s="57"/>
      <c r="U33" s="67"/>
      <c r="V33" s="67"/>
      <c r="W33" s="67"/>
      <c r="X33" s="57"/>
      <c r="Y33" s="57"/>
      <c r="Z33" s="57"/>
      <c r="AA33" s="67"/>
      <c r="AB33" s="67"/>
      <c r="AC33" s="67"/>
      <c r="AD33" s="57"/>
      <c r="AE33" s="57"/>
      <c r="AF33" s="57"/>
      <c r="AG33" s="67"/>
      <c r="AH33" s="67"/>
      <c r="AI33" s="67"/>
      <c r="AJ33" s="57"/>
      <c r="AK33" s="57"/>
      <c r="AL33" s="57"/>
      <c r="AM33" s="68"/>
      <c r="AN33" s="59"/>
      <c r="AO33" s="68"/>
      <c r="AP33" s="59"/>
      <c r="AQ33" s="68"/>
    </row>
    <row r="34" spans="2:43" x14ac:dyDescent="0.25">
      <c r="B34" s="61" t="s">
        <v>65</v>
      </c>
      <c r="C34" s="67"/>
      <c r="D34" s="67"/>
      <c r="E34" s="67"/>
      <c r="F34" s="57"/>
      <c r="G34" s="57"/>
      <c r="H34" s="57"/>
      <c r="I34" s="67"/>
      <c r="J34" s="67"/>
      <c r="K34" s="67"/>
      <c r="L34" s="57"/>
      <c r="M34" s="57"/>
      <c r="N34" s="57"/>
      <c r="O34" s="67"/>
      <c r="P34" s="67"/>
      <c r="Q34" s="67"/>
      <c r="R34" s="57"/>
      <c r="S34" s="57"/>
      <c r="T34" s="57"/>
      <c r="U34" s="67"/>
      <c r="V34" s="67"/>
      <c r="W34" s="67"/>
      <c r="X34" s="57"/>
      <c r="Y34" s="57"/>
      <c r="Z34" s="57"/>
      <c r="AA34" s="67"/>
      <c r="AB34" s="67"/>
      <c r="AC34" s="67"/>
      <c r="AD34" s="57"/>
      <c r="AE34" s="57"/>
      <c r="AF34" s="57"/>
      <c r="AG34" s="67"/>
      <c r="AH34" s="67"/>
      <c r="AI34" s="67"/>
      <c r="AJ34" s="57"/>
      <c r="AK34" s="57"/>
      <c r="AL34" s="57"/>
      <c r="AM34" s="68"/>
      <c r="AN34" s="59"/>
      <c r="AO34" s="68"/>
      <c r="AP34" s="59"/>
      <c r="AQ34" s="68"/>
    </row>
    <row r="35" spans="2:43" x14ac:dyDescent="0.25">
      <c r="B35" s="66" t="s">
        <v>25</v>
      </c>
      <c r="C35" s="117"/>
      <c r="D35" s="117"/>
      <c r="E35" s="67">
        <f t="shared" ref="E35:E51" si="44">+D35-C35</f>
        <v>0</v>
      </c>
      <c r="F35" s="117"/>
      <c r="G35" s="117"/>
      <c r="H35" s="57">
        <f t="shared" ref="H35:H51" si="45">+G35-F35</f>
        <v>0</v>
      </c>
      <c r="I35" s="117"/>
      <c r="J35" s="117"/>
      <c r="K35" s="67">
        <f t="shared" ref="K35:K51" si="46">+J35-I35</f>
        <v>0</v>
      </c>
      <c r="L35" s="117"/>
      <c r="M35" s="117"/>
      <c r="N35" s="57">
        <f t="shared" ref="N35:N51" si="47">+M35-L35</f>
        <v>0</v>
      </c>
      <c r="O35" s="117"/>
      <c r="P35" s="117"/>
      <c r="Q35" s="67">
        <f t="shared" ref="Q35:Q51" si="48">+P35-O35</f>
        <v>0</v>
      </c>
      <c r="R35" s="117"/>
      <c r="S35" s="117"/>
      <c r="T35" s="57">
        <f t="shared" ref="T35:T51" si="49">+S35-R35</f>
        <v>0</v>
      </c>
      <c r="U35" s="117"/>
      <c r="V35" s="117"/>
      <c r="W35" s="67">
        <f t="shared" ref="W35:W51" si="50">+V35-U35</f>
        <v>0</v>
      </c>
      <c r="X35" s="117"/>
      <c r="Y35" s="117"/>
      <c r="Z35" s="57">
        <f t="shared" ref="Z35:Z51" si="51">+Y35-X35</f>
        <v>0</v>
      </c>
      <c r="AA35" s="117"/>
      <c r="AB35" s="117"/>
      <c r="AC35" s="67">
        <f t="shared" ref="AC35:AC51" si="52">+AB35-AA35</f>
        <v>0</v>
      </c>
      <c r="AD35" s="117"/>
      <c r="AE35" s="117"/>
      <c r="AF35" s="57">
        <f t="shared" ref="AF35:AF51" si="53">+AE35-AD35</f>
        <v>0</v>
      </c>
      <c r="AG35" s="117"/>
      <c r="AH35" s="117"/>
      <c r="AI35" s="67">
        <f t="shared" ref="AI35:AI51" si="54">+AH35-AG35</f>
        <v>0</v>
      </c>
      <c r="AJ35" s="117"/>
      <c r="AK35" s="117"/>
      <c r="AL35" s="57">
        <f t="shared" ref="AL35:AL51" si="55">+AK35-AJ35</f>
        <v>0</v>
      </c>
      <c r="AM35" s="68">
        <f t="shared" si="24"/>
        <v>0</v>
      </c>
      <c r="AN35" s="59" t="e">
        <f t="shared" si="41"/>
        <v>#DIV/0!</v>
      </c>
      <c r="AO35" s="68">
        <f t="shared" si="25"/>
        <v>0</v>
      </c>
      <c r="AP35" s="59" t="e">
        <f t="shared" si="42"/>
        <v>#DIV/0!</v>
      </c>
      <c r="AQ35" s="68">
        <f t="shared" ref="AQ35:AQ51" si="56">+AO35-AM35</f>
        <v>0</v>
      </c>
    </row>
    <row r="36" spans="2:43" x14ac:dyDescent="0.25">
      <c r="B36" s="66" t="s">
        <v>26</v>
      </c>
      <c r="C36" s="117"/>
      <c r="D36" s="117"/>
      <c r="E36" s="67">
        <f t="shared" si="44"/>
        <v>0</v>
      </c>
      <c r="F36" s="117"/>
      <c r="G36" s="117"/>
      <c r="H36" s="57">
        <f t="shared" si="45"/>
        <v>0</v>
      </c>
      <c r="I36" s="117"/>
      <c r="J36" s="117"/>
      <c r="K36" s="67">
        <f t="shared" si="46"/>
        <v>0</v>
      </c>
      <c r="L36" s="117"/>
      <c r="M36" s="117"/>
      <c r="N36" s="57">
        <f t="shared" si="47"/>
        <v>0</v>
      </c>
      <c r="O36" s="117"/>
      <c r="P36" s="117"/>
      <c r="Q36" s="67">
        <f t="shared" si="48"/>
        <v>0</v>
      </c>
      <c r="R36" s="117"/>
      <c r="S36" s="117"/>
      <c r="T36" s="57">
        <f t="shared" si="49"/>
        <v>0</v>
      </c>
      <c r="U36" s="117"/>
      <c r="V36" s="117"/>
      <c r="W36" s="67">
        <f t="shared" si="50"/>
        <v>0</v>
      </c>
      <c r="X36" s="117"/>
      <c r="Y36" s="117"/>
      <c r="Z36" s="57">
        <f t="shared" si="51"/>
        <v>0</v>
      </c>
      <c r="AA36" s="117"/>
      <c r="AB36" s="117"/>
      <c r="AC36" s="67">
        <f t="shared" si="52"/>
        <v>0</v>
      </c>
      <c r="AD36" s="117"/>
      <c r="AE36" s="117"/>
      <c r="AF36" s="57">
        <f t="shared" si="53"/>
        <v>0</v>
      </c>
      <c r="AG36" s="117"/>
      <c r="AH36" s="117"/>
      <c r="AI36" s="67">
        <f t="shared" si="54"/>
        <v>0</v>
      </c>
      <c r="AJ36" s="117"/>
      <c r="AK36" s="117"/>
      <c r="AL36" s="57">
        <f t="shared" si="55"/>
        <v>0</v>
      </c>
      <c r="AM36" s="68">
        <f t="shared" si="24"/>
        <v>0</v>
      </c>
      <c r="AN36" s="59" t="e">
        <f t="shared" si="41"/>
        <v>#DIV/0!</v>
      </c>
      <c r="AO36" s="68">
        <f t="shared" si="25"/>
        <v>0</v>
      </c>
      <c r="AP36" s="59" t="e">
        <f t="shared" si="42"/>
        <v>#DIV/0!</v>
      </c>
      <c r="AQ36" s="68">
        <f t="shared" si="56"/>
        <v>0</v>
      </c>
    </row>
    <row r="37" spans="2:43" x14ac:dyDescent="0.25">
      <c r="B37" s="66" t="s">
        <v>27</v>
      </c>
      <c r="C37" s="117"/>
      <c r="D37" s="117"/>
      <c r="E37" s="67">
        <f t="shared" si="44"/>
        <v>0</v>
      </c>
      <c r="F37" s="117"/>
      <c r="G37" s="117"/>
      <c r="H37" s="57">
        <f t="shared" si="45"/>
        <v>0</v>
      </c>
      <c r="I37" s="117"/>
      <c r="J37" s="117"/>
      <c r="K37" s="67">
        <f t="shared" si="46"/>
        <v>0</v>
      </c>
      <c r="L37" s="117"/>
      <c r="M37" s="117"/>
      <c r="N37" s="57">
        <f t="shared" si="47"/>
        <v>0</v>
      </c>
      <c r="O37" s="117"/>
      <c r="P37" s="117"/>
      <c r="Q37" s="67">
        <f t="shared" si="48"/>
        <v>0</v>
      </c>
      <c r="R37" s="117"/>
      <c r="S37" s="117"/>
      <c r="T37" s="57">
        <f t="shared" si="49"/>
        <v>0</v>
      </c>
      <c r="U37" s="117"/>
      <c r="V37" s="117"/>
      <c r="W37" s="67">
        <f t="shared" si="50"/>
        <v>0</v>
      </c>
      <c r="X37" s="117"/>
      <c r="Y37" s="117"/>
      <c r="Z37" s="57">
        <f t="shared" si="51"/>
        <v>0</v>
      </c>
      <c r="AA37" s="117"/>
      <c r="AB37" s="117"/>
      <c r="AC37" s="67">
        <f t="shared" si="52"/>
        <v>0</v>
      </c>
      <c r="AD37" s="117"/>
      <c r="AE37" s="117"/>
      <c r="AF37" s="57">
        <f t="shared" si="53"/>
        <v>0</v>
      </c>
      <c r="AG37" s="117"/>
      <c r="AH37" s="117"/>
      <c r="AI37" s="67">
        <f t="shared" si="54"/>
        <v>0</v>
      </c>
      <c r="AJ37" s="117"/>
      <c r="AK37" s="117"/>
      <c r="AL37" s="57">
        <f t="shared" si="55"/>
        <v>0</v>
      </c>
      <c r="AM37" s="68">
        <f t="shared" si="24"/>
        <v>0</v>
      </c>
      <c r="AN37" s="59" t="e">
        <f t="shared" si="41"/>
        <v>#DIV/0!</v>
      </c>
      <c r="AO37" s="68">
        <f t="shared" si="25"/>
        <v>0</v>
      </c>
      <c r="AP37" s="59" t="e">
        <f t="shared" si="42"/>
        <v>#DIV/0!</v>
      </c>
      <c r="AQ37" s="68">
        <f t="shared" si="56"/>
        <v>0</v>
      </c>
    </row>
    <row r="38" spans="2:43" x14ac:dyDescent="0.25">
      <c r="B38" s="66" t="s">
        <v>28</v>
      </c>
      <c r="C38" s="117"/>
      <c r="D38" s="117"/>
      <c r="E38" s="67">
        <f t="shared" si="44"/>
        <v>0</v>
      </c>
      <c r="F38" s="117"/>
      <c r="G38" s="117"/>
      <c r="H38" s="57">
        <f t="shared" si="45"/>
        <v>0</v>
      </c>
      <c r="I38" s="117"/>
      <c r="J38" s="117"/>
      <c r="K38" s="67">
        <f t="shared" si="46"/>
        <v>0</v>
      </c>
      <c r="L38" s="117"/>
      <c r="M38" s="117"/>
      <c r="N38" s="57">
        <f t="shared" si="47"/>
        <v>0</v>
      </c>
      <c r="O38" s="117"/>
      <c r="P38" s="117"/>
      <c r="Q38" s="67">
        <f t="shared" si="48"/>
        <v>0</v>
      </c>
      <c r="R38" s="117"/>
      <c r="S38" s="117"/>
      <c r="T38" s="57">
        <f t="shared" si="49"/>
        <v>0</v>
      </c>
      <c r="U38" s="117"/>
      <c r="V38" s="117"/>
      <c r="W38" s="67">
        <f t="shared" si="50"/>
        <v>0</v>
      </c>
      <c r="X38" s="117"/>
      <c r="Y38" s="117"/>
      <c r="Z38" s="57">
        <f t="shared" si="51"/>
        <v>0</v>
      </c>
      <c r="AA38" s="117"/>
      <c r="AB38" s="117"/>
      <c r="AC38" s="67">
        <f t="shared" si="52"/>
        <v>0</v>
      </c>
      <c r="AD38" s="117"/>
      <c r="AE38" s="117"/>
      <c r="AF38" s="57">
        <f t="shared" si="53"/>
        <v>0</v>
      </c>
      <c r="AG38" s="117"/>
      <c r="AH38" s="117"/>
      <c r="AI38" s="67">
        <f t="shared" si="54"/>
        <v>0</v>
      </c>
      <c r="AJ38" s="117"/>
      <c r="AK38" s="117"/>
      <c r="AL38" s="57">
        <f t="shared" si="55"/>
        <v>0</v>
      </c>
      <c r="AM38" s="68">
        <f t="shared" si="24"/>
        <v>0</v>
      </c>
      <c r="AN38" s="59" t="e">
        <f t="shared" si="41"/>
        <v>#DIV/0!</v>
      </c>
      <c r="AO38" s="68">
        <f t="shared" si="25"/>
        <v>0</v>
      </c>
      <c r="AP38" s="59" t="e">
        <f t="shared" si="42"/>
        <v>#DIV/0!</v>
      </c>
      <c r="AQ38" s="68">
        <f t="shared" si="56"/>
        <v>0</v>
      </c>
    </row>
    <row r="39" spans="2:43" x14ac:dyDescent="0.25">
      <c r="B39" s="66" t="s">
        <v>29</v>
      </c>
      <c r="C39" s="117"/>
      <c r="D39" s="117"/>
      <c r="E39" s="67">
        <f t="shared" si="44"/>
        <v>0</v>
      </c>
      <c r="F39" s="117"/>
      <c r="G39" s="117"/>
      <c r="H39" s="57">
        <f t="shared" si="45"/>
        <v>0</v>
      </c>
      <c r="I39" s="117"/>
      <c r="J39" s="117"/>
      <c r="K39" s="67">
        <f t="shared" si="46"/>
        <v>0</v>
      </c>
      <c r="L39" s="117"/>
      <c r="M39" s="117"/>
      <c r="N39" s="57">
        <f t="shared" si="47"/>
        <v>0</v>
      </c>
      <c r="O39" s="117"/>
      <c r="P39" s="117"/>
      <c r="Q39" s="67">
        <f t="shared" si="48"/>
        <v>0</v>
      </c>
      <c r="R39" s="117"/>
      <c r="S39" s="117"/>
      <c r="T39" s="57">
        <f t="shared" si="49"/>
        <v>0</v>
      </c>
      <c r="U39" s="117"/>
      <c r="V39" s="117"/>
      <c r="W39" s="67">
        <f t="shared" si="50"/>
        <v>0</v>
      </c>
      <c r="X39" s="117"/>
      <c r="Y39" s="117"/>
      <c r="Z39" s="57">
        <f t="shared" si="51"/>
        <v>0</v>
      </c>
      <c r="AA39" s="117"/>
      <c r="AB39" s="117"/>
      <c r="AC39" s="67">
        <f t="shared" si="52"/>
        <v>0</v>
      </c>
      <c r="AD39" s="117"/>
      <c r="AE39" s="117"/>
      <c r="AF39" s="57">
        <f t="shared" si="53"/>
        <v>0</v>
      </c>
      <c r="AG39" s="117"/>
      <c r="AH39" s="117"/>
      <c r="AI39" s="67">
        <f t="shared" si="54"/>
        <v>0</v>
      </c>
      <c r="AJ39" s="117"/>
      <c r="AK39" s="117"/>
      <c r="AL39" s="57">
        <f t="shared" si="55"/>
        <v>0</v>
      </c>
      <c r="AM39" s="68">
        <f t="shared" si="24"/>
        <v>0</v>
      </c>
      <c r="AN39" s="59" t="e">
        <f t="shared" si="41"/>
        <v>#DIV/0!</v>
      </c>
      <c r="AO39" s="68">
        <f t="shared" si="25"/>
        <v>0</v>
      </c>
      <c r="AP39" s="59" t="e">
        <f t="shared" si="42"/>
        <v>#DIV/0!</v>
      </c>
      <c r="AQ39" s="68">
        <f t="shared" si="56"/>
        <v>0</v>
      </c>
    </row>
    <row r="40" spans="2:43" x14ac:dyDescent="0.25">
      <c r="B40" s="66" t="s">
        <v>30</v>
      </c>
      <c r="C40" s="117"/>
      <c r="D40" s="117"/>
      <c r="E40" s="67">
        <f t="shared" si="44"/>
        <v>0</v>
      </c>
      <c r="F40" s="117"/>
      <c r="G40" s="117"/>
      <c r="H40" s="57">
        <f t="shared" si="45"/>
        <v>0</v>
      </c>
      <c r="I40" s="117"/>
      <c r="J40" s="117"/>
      <c r="K40" s="67">
        <f t="shared" si="46"/>
        <v>0</v>
      </c>
      <c r="L40" s="117"/>
      <c r="M40" s="117"/>
      <c r="N40" s="57">
        <f t="shared" si="47"/>
        <v>0</v>
      </c>
      <c r="O40" s="117"/>
      <c r="P40" s="117"/>
      <c r="Q40" s="67">
        <f t="shared" si="48"/>
        <v>0</v>
      </c>
      <c r="R40" s="117"/>
      <c r="S40" s="117"/>
      <c r="T40" s="57">
        <f t="shared" si="49"/>
        <v>0</v>
      </c>
      <c r="U40" s="117"/>
      <c r="V40" s="117"/>
      <c r="W40" s="67">
        <f t="shared" si="50"/>
        <v>0</v>
      </c>
      <c r="X40" s="117"/>
      <c r="Y40" s="117"/>
      <c r="Z40" s="57">
        <f t="shared" si="51"/>
        <v>0</v>
      </c>
      <c r="AA40" s="117"/>
      <c r="AB40" s="117"/>
      <c r="AC40" s="67">
        <f t="shared" si="52"/>
        <v>0</v>
      </c>
      <c r="AD40" s="117"/>
      <c r="AE40" s="117"/>
      <c r="AF40" s="57">
        <f t="shared" si="53"/>
        <v>0</v>
      </c>
      <c r="AG40" s="117"/>
      <c r="AH40" s="117"/>
      <c r="AI40" s="67">
        <f t="shared" si="54"/>
        <v>0</v>
      </c>
      <c r="AJ40" s="117"/>
      <c r="AK40" s="117"/>
      <c r="AL40" s="57">
        <f t="shared" si="55"/>
        <v>0</v>
      </c>
      <c r="AM40" s="68">
        <f t="shared" si="24"/>
        <v>0</v>
      </c>
      <c r="AN40" s="59" t="e">
        <f t="shared" si="41"/>
        <v>#DIV/0!</v>
      </c>
      <c r="AO40" s="68">
        <f t="shared" si="25"/>
        <v>0</v>
      </c>
      <c r="AP40" s="59" t="e">
        <f t="shared" si="42"/>
        <v>#DIV/0!</v>
      </c>
      <c r="AQ40" s="68">
        <f t="shared" si="56"/>
        <v>0</v>
      </c>
    </row>
    <row r="41" spans="2:43" x14ac:dyDescent="0.25">
      <c r="B41" s="66" t="s">
        <v>31</v>
      </c>
      <c r="C41" s="117"/>
      <c r="D41" s="117"/>
      <c r="E41" s="67">
        <f t="shared" si="44"/>
        <v>0</v>
      </c>
      <c r="F41" s="117"/>
      <c r="G41" s="117"/>
      <c r="H41" s="57">
        <f t="shared" si="45"/>
        <v>0</v>
      </c>
      <c r="I41" s="117"/>
      <c r="J41" s="117"/>
      <c r="K41" s="67">
        <f t="shared" si="46"/>
        <v>0</v>
      </c>
      <c r="L41" s="117"/>
      <c r="M41" s="117"/>
      <c r="N41" s="57">
        <f t="shared" si="47"/>
        <v>0</v>
      </c>
      <c r="O41" s="117"/>
      <c r="P41" s="117"/>
      <c r="Q41" s="67">
        <f t="shared" si="48"/>
        <v>0</v>
      </c>
      <c r="R41" s="117"/>
      <c r="S41" s="117"/>
      <c r="T41" s="57">
        <f t="shared" si="49"/>
        <v>0</v>
      </c>
      <c r="U41" s="117"/>
      <c r="V41" s="117"/>
      <c r="W41" s="67">
        <f t="shared" si="50"/>
        <v>0</v>
      </c>
      <c r="X41" s="117"/>
      <c r="Y41" s="117"/>
      <c r="Z41" s="57">
        <f t="shared" si="51"/>
        <v>0</v>
      </c>
      <c r="AA41" s="117"/>
      <c r="AB41" s="117"/>
      <c r="AC41" s="67">
        <f t="shared" si="52"/>
        <v>0</v>
      </c>
      <c r="AD41" s="117"/>
      <c r="AE41" s="117"/>
      <c r="AF41" s="57">
        <f t="shared" si="53"/>
        <v>0</v>
      </c>
      <c r="AG41" s="117"/>
      <c r="AH41" s="117"/>
      <c r="AI41" s="67">
        <f t="shared" si="54"/>
        <v>0</v>
      </c>
      <c r="AJ41" s="117"/>
      <c r="AK41" s="117"/>
      <c r="AL41" s="57">
        <f t="shared" si="55"/>
        <v>0</v>
      </c>
      <c r="AM41" s="68">
        <f t="shared" si="24"/>
        <v>0</v>
      </c>
      <c r="AN41" s="59" t="e">
        <f t="shared" si="41"/>
        <v>#DIV/0!</v>
      </c>
      <c r="AO41" s="68">
        <f t="shared" si="25"/>
        <v>0</v>
      </c>
      <c r="AP41" s="59" t="e">
        <f t="shared" si="42"/>
        <v>#DIV/0!</v>
      </c>
      <c r="AQ41" s="68">
        <f t="shared" si="56"/>
        <v>0</v>
      </c>
    </row>
    <row r="42" spans="2:43" x14ac:dyDescent="0.25">
      <c r="B42" s="66" t="s">
        <v>32</v>
      </c>
      <c r="C42" s="117"/>
      <c r="D42" s="117"/>
      <c r="E42" s="67">
        <f t="shared" si="44"/>
        <v>0</v>
      </c>
      <c r="F42" s="117"/>
      <c r="G42" s="117"/>
      <c r="H42" s="57">
        <f t="shared" si="45"/>
        <v>0</v>
      </c>
      <c r="I42" s="117"/>
      <c r="J42" s="117"/>
      <c r="K42" s="67">
        <f t="shared" si="46"/>
        <v>0</v>
      </c>
      <c r="L42" s="117"/>
      <c r="M42" s="117"/>
      <c r="N42" s="57">
        <f t="shared" si="47"/>
        <v>0</v>
      </c>
      <c r="O42" s="117"/>
      <c r="P42" s="117"/>
      <c r="Q42" s="67">
        <f t="shared" si="48"/>
        <v>0</v>
      </c>
      <c r="R42" s="117"/>
      <c r="S42" s="117"/>
      <c r="T42" s="57">
        <f t="shared" si="49"/>
        <v>0</v>
      </c>
      <c r="U42" s="117"/>
      <c r="V42" s="117"/>
      <c r="W42" s="67">
        <f t="shared" si="50"/>
        <v>0</v>
      </c>
      <c r="X42" s="117"/>
      <c r="Y42" s="117"/>
      <c r="Z42" s="57">
        <f t="shared" si="51"/>
        <v>0</v>
      </c>
      <c r="AA42" s="117"/>
      <c r="AB42" s="117"/>
      <c r="AC42" s="67">
        <f t="shared" si="52"/>
        <v>0</v>
      </c>
      <c r="AD42" s="117"/>
      <c r="AE42" s="117"/>
      <c r="AF42" s="57">
        <f t="shared" si="53"/>
        <v>0</v>
      </c>
      <c r="AG42" s="117"/>
      <c r="AH42" s="117"/>
      <c r="AI42" s="67">
        <f t="shared" si="54"/>
        <v>0</v>
      </c>
      <c r="AJ42" s="117"/>
      <c r="AK42" s="117"/>
      <c r="AL42" s="57">
        <f t="shared" si="55"/>
        <v>0</v>
      </c>
      <c r="AM42" s="68">
        <f t="shared" si="24"/>
        <v>0</v>
      </c>
      <c r="AN42" s="59" t="e">
        <f t="shared" si="41"/>
        <v>#DIV/0!</v>
      </c>
      <c r="AO42" s="68">
        <f t="shared" si="25"/>
        <v>0</v>
      </c>
      <c r="AP42" s="59" t="e">
        <f t="shared" si="42"/>
        <v>#DIV/0!</v>
      </c>
      <c r="AQ42" s="68">
        <f t="shared" si="56"/>
        <v>0</v>
      </c>
    </row>
    <row r="43" spans="2:43" x14ac:dyDescent="0.25">
      <c r="B43" s="66" t="s">
        <v>33</v>
      </c>
      <c r="C43" s="117"/>
      <c r="D43" s="117"/>
      <c r="E43" s="67">
        <f t="shared" si="44"/>
        <v>0</v>
      </c>
      <c r="F43" s="117"/>
      <c r="G43" s="117"/>
      <c r="H43" s="57">
        <f t="shared" si="45"/>
        <v>0</v>
      </c>
      <c r="I43" s="117"/>
      <c r="J43" s="117"/>
      <c r="K43" s="67">
        <f t="shared" si="46"/>
        <v>0</v>
      </c>
      <c r="L43" s="117"/>
      <c r="M43" s="117"/>
      <c r="N43" s="57">
        <f t="shared" si="47"/>
        <v>0</v>
      </c>
      <c r="O43" s="117"/>
      <c r="P43" s="117"/>
      <c r="Q43" s="67">
        <f t="shared" si="48"/>
        <v>0</v>
      </c>
      <c r="R43" s="117"/>
      <c r="S43" s="117"/>
      <c r="T43" s="57">
        <f t="shared" si="49"/>
        <v>0</v>
      </c>
      <c r="U43" s="117"/>
      <c r="V43" s="117"/>
      <c r="W43" s="67">
        <f t="shared" si="50"/>
        <v>0</v>
      </c>
      <c r="X43" s="117"/>
      <c r="Y43" s="117"/>
      <c r="Z43" s="57">
        <f t="shared" si="51"/>
        <v>0</v>
      </c>
      <c r="AA43" s="117"/>
      <c r="AB43" s="117"/>
      <c r="AC43" s="67">
        <f t="shared" si="52"/>
        <v>0</v>
      </c>
      <c r="AD43" s="117"/>
      <c r="AE43" s="117"/>
      <c r="AF43" s="57">
        <f t="shared" si="53"/>
        <v>0</v>
      </c>
      <c r="AG43" s="117"/>
      <c r="AH43" s="117"/>
      <c r="AI43" s="67">
        <f t="shared" si="54"/>
        <v>0</v>
      </c>
      <c r="AJ43" s="117"/>
      <c r="AK43" s="117"/>
      <c r="AL43" s="57">
        <f t="shared" si="55"/>
        <v>0</v>
      </c>
      <c r="AM43" s="68">
        <f t="shared" si="24"/>
        <v>0</v>
      </c>
      <c r="AN43" s="59" t="e">
        <f t="shared" si="41"/>
        <v>#DIV/0!</v>
      </c>
      <c r="AO43" s="68">
        <f t="shared" si="25"/>
        <v>0</v>
      </c>
      <c r="AP43" s="59" t="e">
        <f t="shared" si="42"/>
        <v>#DIV/0!</v>
      </c>
      <c r="AQ43" s="68">
        <f t="shared" si="56"/>
        <v>0</v>
      </c>
    </row>
    <row r="44" spans="2:43" x14ac:dyDescent="0.25">
      <c r="B44" s="66" t="s">
        <v>34</v>
      </c>
      <c r="C44" s="117"/>
      <c r="D44" s="117"/>
      <c r="E44" s="67">
        <f t="shared" si="44"/>
        <v>0</v>
      </c>
      <c r="F44" s="117"/>
      <c r="G44" s="117"/>
      <c r="H44" s="57">
        <f t="shared" si="45"/>
        <v>0</v>
      </c>
      <c r="I44" s="117"/>
      <c r="J44" s="117"/>
      <c r="K44" s="67">
        <f t="shared" si="46"/>
        <v>0</v>
      </c>
      <c r="L44" s="117"/>
      <c r="M44" s="117"/>
      <c r="N44" s="57">
        <f t="shared" si="47"/>
        <v>0</v>
      </c>
      <c r="O44" s="117"/>
      <c r="P44" s="117"/>
      <c r="Q44" s="67">
        <f t="shared" si="48"/>
        <v>0</v>
      </c>
      <c r="R44" s="117"/>
      <c r="S44" s="117"/>
      <c r="T44" s="57">
        <f t="shared" si="49"/>
        <v>0</v>
      </c>
      <c r="U44" s="117"/>
      <c r="V44" s="117"/>
      <c r="W44" s="67">
        <f t="shared" si="50"/>
        <v>0</v>
      </c>
      <c r="X44" s="117"/>
      <c r="Y44" s="117"/>
      <c r="Z44" s="57">
        <f t="shared" si="51"/>
        <v>0</v>
      </c>
      <c r="AA44" s="117"/>
      <c r="AB44" s="117"/>
      <c r="AC44" s="67">
        <f t="shared" si="52"/>
        <v>0</v>
      </c>
      <c r="AD44" s="117"/>
      <c r="AE44" s="117"/>
      <c r="AF44" s="57">
        <f t="shared" si="53"/>
        <v>0</v>
      </c>
      <c r="AG44" s="117"/>
      <c r="AH44" s="117"/>
      <c r="AI44" s="67">
        <f t="shared" si="54"/>
        <v>0</v>
      </c>
      <c r="AJ44" s="117"/>
      <c r="AK44" s="117"/>
      <c r="AL44" s="57">
        <f t="shared" si="55"/>
        <v>0</v>
      </c>
      <c r="AM44" s="68">
        <f t="shared" si="24"/>
        <v>0</v>
      </c>
      <c r="AN44" s="59" t="e">
        <f t="shared" si="41"/>
        <v>#DIV/0!</v>
      </c>
      <c r="AO44" s="68">
        <f t="shared" si="25"/>
        <v>0</v>
      </c>
      <c r="AP44" s="59" t="e">
        <f t="shared" si="42"/>
        <v>#DIV/0!</v>
      </c>
      <c r="AQ44" s="68">
        <f t="shared" si="56"/>
        <v>0</v>
      </c>
    </row>
    <row r="45" spans="2:43" x14ac:dyDescent="0.25">
      <c r="B45" s="66" t="s">
        <v>35</v>
      </c>
      <c r="C45" s="117"/>
      <c r="D45" s="117"/>
      <c r="E45" s="67">
        <f t="shared" si="44"/>
        <v>0</v>
      </c>
      <c r="F45" s="117"/>
      <c r="G45" s="117"/>
      <c r="H45" s="57">
        <f t="shared" si="45"/>
        <v>0</v>
      </c>
      <c r="I45" s="117"/>
      <c r="J45" s="117"/>
      <c r="K45" s="67">
        <f t="shared" si="46"/>
        <v>0</v>
      </c>
      <c r="L45" s="117"/>
      <c r="M45" s="117"/>
      <c r="N45" s="57">
        <f t="shared" si="47"/>
        <v>0</v>
      </c>
      <c r="O45" s="117"/>
      <c r="P45" s="117"/>
      <c r="Q45" s="67">
        <f t="shared" si="48"/>
        <v>0</v>
      </c>
      <c r="R45" s="117"/>
      <c r="S45" s="117"/>
      <c r="T45" s="57">
        <f t="shared" si="49"/>
        <v>0</v>
      </c>
      <c r="U45" s="117"/>
      <c r="V45" s="117"/>
      <c r="W45" s="67">
        <f t="shared" si="50"/>
        <v>0</v>
      </c>
      <c r="X45" s="117"/>
      <c r="Y45" s="117"/>
      <c r="Z45" s="57">
        <f t="shared" si="51"/>
        <v>0</v>
      </c>
      <c r="AA45" s="117"/>
      <c r="AB45" s="117"/>
      <c r="AC45" s="67">
        <f t="shared" si="52"/>
        <v>0</v>
      </c>
      <c r="AD45" s="117"/>
      <c r="AE45" s="117"/>
      <c r="AF45" s="57">
        <f t="shared" si="53"/>
        <v>0</v>
      </c>
      <c r="AG45" s="117"/>
      <c r="AH45" s="117"/>
      <c r="AI45" s="67">
        <f t="shared" si="54"/>
        <v>0</v>
      </c>
      <c r="AJ45" s="117"/>
      <c r="AK45" s="117"/>
      <c r="AL45" s="57">
        <f t="shared" si="55"/>
        <v>0</v>
      </c>
      <c r="AM45" s="68">
        <f t="shared" si="24"/>
        <v>0</v>
      </c>
      <c r="AN45" s="59" t="e">
        <f t="shared" si="41"/>
        <v>#DIV/0!</v>
      </c>
      <c r="AO45" s="68">
        <f t="shared" si="25"/>
        <v>0</v>
      </c>
      <c r="AP45" s="59" t="e">
        <f t="shared" si="42"/>
        <v>#DIV/0!</v>
      </c>
      <c r="AQ45" s="68">
        <f t="shared" si="56"/>
        <v>0</v>
      </c>
    </row>
    <row r="46" spans="2:43" x14ac:dyDescent="0.25">
      <c r="B46" s="66" t="s">
        <v>36</v>
      </c>
      <c r="C46" s="117"/>
      <c r="D46" s="117"/>
      <c r="E46" s="67">
        <f t="shared" si="44"/>
        <v>0</v>
      </c>
      <c r="F46" s="117"/>
      <c r="G46" s="117"/>
      <c r="H46" s="57">
        <f t="shared" si="45"/>
        <v>0</v>
      </c>
      <c r="I46" s="117"/>
      <c r="J46" s="117"/>
      <c r="K46" s="67">
        <f t="shared" si="46"/>
        <v>0</v>
      </c>
      <c r="L46" s="117"/>
      <c r="M46" s="117"/>
      <c r="N46" s="57">
        <f t="shared" si="47"/>
        <v>0</v>
      </c>
      <c r="O46" s="117"/>
      <c r="P46" s="117"/>
      <c r="Q46" s="67">
        <f t="shared" si="48"/>
        <v>0</v>
      </c>
      <c r="R46" s="117"/>
      <c r="S46" s="117"/>
      <c r="T46" s="57">
        <f t="shared" si="49"/>
        <v>0</v>
      </c>
      <c r="U46" s="117"/>
      <c r="V46" s="117"/>
      <c r="W46" s="67">
        <f t="shared" si="50"/>
        <v>0</v>
      </c>
      <c r="X46" s="117"/>
      <c r="Y46" s="117"/>
      <c r="Z46" s="57">
        <f t="shared" si="51"/>
        <v>0</v>
      </c>
      <c r="AA46" s="117"/>
      <c r="AB46" s="117"/>
      <c r="AC46" s="67">
        <f t="shared" si="52"/>
        <v>0</v>
      </c>
      <c r="AD46" s="117"/>
      <c r="AE46" s="117"/>
      <c r="AF46" s="57">
        <f t="shared" si="53"/>
        <v>0</v>
      </c>
      <c r="AG46" s="117"/>
      <c r="AH46" s="117"/>
      <c r="AI46" s="67">
        <f t="shared" si="54"/>
        <v>0</v>
      </c>
      <c r="AJ46" s="117"/>
      <c r="AK46" s="117"/>
      <c r="AL46" s="57">
        <f t="shared" si="55"/>
        <v>0</v>
      </c>
      <c r="AM46" s="68">
        <f t="shared" si="24"/>
        <v>0</v>
      </c>
      <c r="AN46" s="59" t="e">
        <f t="shared" si="41"/>
        <v>#DIV/0!</v>
      </c>
      <c r="AO46" s="68">
        <f t="shared" si="25"/>
        <v>0</v>
      </c>
      <c r="AP46" s="59" t="e">
        <f t="shared" si="42"/>
        <v>#DIV/0!</v>
      </c>
      <c r="AQ46" s="68">
        <f t="shared" si="56"/>
        <v>0</v>
      </c>
    </row>
    <row r="47" spans="2:43" x14ac:dyDescent="0.25">
      <c r="B47" s="66" t="s">
        <v>37</v>
      </c>
      <c r="C47" s="117"/>
      <c r="D47" s="117"/>
      <c r="E47" s="67">
        <f t="shared" si="44"/>
        <v>0</v>
      </c>
      <c r="F47" s="117"/>
      <c r="G47" s="117"/>
      <c r="H47" s="57">
        <f t="shared" si="45"/>
        <v>0</v>
      </c>
      <c r="I47" s="117"/>
      <c r="J47" s="117"/>
      <c r="K47" s="67">
        <f t="shared" si="46"/>
        <v>0</v>
      </c>
      <c r="L47" s="117"/>
      <c r="M47" s="117"/>
      <c r="N47" s="57">
        <f t="shared" si="47"/>
        <v>0</v>
      </c>
      <c r="O47" s="117"/>
      <c r="P47" s="117"/>
      <c r="Q47" s="67">
        <f t="shared" si="48"/>
        <v>0</v>
      </c>
      <c r="R47" s="117"/>
      <c r="S47" s="117"/>
      <c r="T47" s="57">
        <f t="shared" si="49"/>
        <v>0</v>
      </c>
      <c r="U47" s="117"/>
      <c r="V47" s="117"/>
      <c r="W47" s="67">
        <f t="shared" si="50"/>
        <v>0</v>
      </c>
      <c r="X47" s="117"/>
      <c r="Y47" s="117"/>
      <c r="Z47" s="57">
        <f t="shared" si="51"/>
        <v>0</v>
      </c>
      <c r="AA47" s="117"/>
      <c r="AB47" s="117"/>
      <c r="AC47" s="67">
        <f t="shared" si="52"/>
        <v>0</v>
      </c>
      <c r="AD47" s="117"/>
      <c r="AE47" s="117"/>
      <c r="AF47" s="57">
        <f t="shared" si="53"/>
        <v>0</v>
      </c>
      <c r="AG47" s="117"/>
      <c r="AH47" s="117"/>
      <c r="AI47" s="67">
        <f t="shared" si="54"/>
        <v>0</v>
      </c>
      <c r="AJ47" s="117"/>
      <c r="AK47" s="117"/>
      <c r="AL47" s="57">
        <f t="shared" si="55"/>
        <v>0</v>
      </c>
      <c r="AM47" s="68">
        <f t="shared" si="24"/>
        <v>0</v>
      </c>
      <c r="AN47" s="59" t="e">
        <f t="shared" si="41"/>
        <v>#DIV/0!</v>
      </c>
      <c r="AO47" s="68">
        <f t="shared" si="25"/>
        <v>0</v>
      </c>
      <c r="AP47" s="59" t="e">
        <f t="shared" si="42"/>
        <v>#DIV/0!</v>
      </c>
      <c r="AQ47" s="68">
        <f t="shared" si="56"/>
        <v>0</v>
      </c>
    </row>
    <row r="48" spans="2:43" x14ac:dyDescent="0.25">
      <c r="B48" s="66" t="s">
        <v>38</v>
      </c>
      <c r="C48" s="117"/>
      <c r="D48" s="117"/>
      <c r="E48" s="67">
        <f t="shared" si="44"/>
        <v>0</v>
      </c>
      <c r="F48" s="117"/>
      <c r="G48" s="117"/>
      <c r="H48" s="57">
        <f t="shared" si="45"/>
        <v>0</v>
      </c>
      <c r="I48" s="117"/>
      <c r="J48" s="117"/>
      <c r="K48" s="67">
        <f t="shared" si="46"/>
        <v>0</v>
      </c>
      <c r="L48" s="117"/>
      <c r="M48" s="117"/>
      <c r="N48" s="57">
        <f t="shared" si="47"/>
        <v>0</v>
      </c>
      <c r="O48" s="117"/>
      <c r="P48" s="117"/>
      <c r="Q48" s="67">
        <f t="shared" si="48"/>
        <v>0</v>
      </c>
      <c r="R48" s="117"/>
      <c r="S48" s="117"/>
      <c r="T48" s="57">
        <f t="shared" si="49"/>
        <v>0</v>
      </c>
      <c r="U48" s="117"/>
      <c r="V48" s="117"/>
      <c r="W48" s="67">
        <f t="shared" si="50"/>
        <v>0</v>
      </c>
      <c r="X48" s="117"/>
      <c r="Y48" s="117"/>
      <c r="Z48" s="57">
        <f t="shared" si="51"/>
        <v>0</v>
      </c>
      <c r="AA48" s="117"/>
      <c r="AB48" s="117"/>
      <c r="AC48" s="67">
        <f t="shared" si="52"/>
        <v>0</v>
      </c>
      <c r="AD48" s="117"/>
      <c r="AE48" s="117"/>
      <c r="AF48" s="57">
        <f t="shared" si="53"/>
        <v>0</v>
      </c>
      <c r="AG48" s="117"/>
      <c r="AH48" s="117"/>
      <c r="AI48" s="67">
        <f t="shared" si="54"/>
        <v>0</v>
      </c>
      <c r="AJ48" s="117"/>
      <c r="AK48" s="117"/>
      <c r="AL48" s="57">
        <f t="shared" si="55"/>
        <v>0</v>
      </c>
      <c r="AM48" s="68">
        <f t="shared" si="24"/>
        <v>0</v>
      </c>
      <c r="AN48" s="59" t="e">
        <f t="shared" si="41"/>
        <v>#DIV/0!</v>
      </c>
      <c r="AO48" s="68">
        <f t="shared" si="25"/>
        <v>0</v>
      </c>
      <c r="AP48" s="59" t="e">
        <f t="shared" si="42"/>
        <v>#DIV/0!</v>
      </c>
      <c r="AQ48" s="68">
        <f t="shared" si="56"/>
        <v>0</v>
      </c>
    </row>
    <row r="49" spans="1:44" x14ac:dyDescent="0.25">
      <c r="A49" s="552" t="s">
        <v>82</v>
      </c>
      <c r="B49" s="66" t="s">
        <v>39</v>
      </c>
      <c r="C49" s="117"/>
      <c r="D49" s="117"/>
      <c r="E49" s="67">
        <f t="shared" si="44"/>
        <v>0</v>
      </c>
      <c r="F49" s="117"/>
      <c r="G49" s="117"/>
      <c r="H49" s="57">
        <f t="shared" si="45"/>
        <v>0</v>
      </c>
      <c r="I49" s="117"/>
      <c r="J49" s="117"/>
      <c r="K49" s="67">
        <f t="shared" si="46"/>
        <v>0</v>
      </c>
      <c r="L49" s="117"/>
      <c r="M49" s="117"/>
      <c r="N49" s="57">
        <f t="shared" si="47"/>
        <v>0</v>
      </c>
      <c r="O49" s="117"/>
      <c r="P49" s="117"/>
      <c r="Q49" s="67">
        <f t="shared" si="48"/>
        <v>0</v>
      </c>
      <c r="R49" s="117"/>
      <c r="S49" s="117"/>
      <c r="T49" s="57">
        <f t="shared" si="49"/>
        <v>0</v>
      </c>
      <c r="U49" s="117"/>
      <c r="V49" s="117"/>
      <c r="W49" s="67">
        <f t="shared" si="50"/>
        <v>0</v>
      </c>
      <c r="X49" s="117"/>
      <c r="Y49" s="117"/>
      <c r="Z49" s="57">
        <f t="shared" si="51"/>
        <v>0</v>
      </c>
      <c r="AA49" s="117"/>
      <c r="AB49" s="117"/>
      <c r="AC49" s="67">
        <f t="shared" si="52"/>
        <v>0</v>
      </c>
      <c r="AD49" s="117"/>
      <c r="AE49" s="117"/>
      <c r="AF49" s="57">
        <f t="shared" si="53"/>
        <v>0</v>
      </c>
      <c r="AG49" s="117"/>
      <c r="AH49" s="117"/>
      <c r="AI49" s="67">
        <f t="shared" si="54"/>
        <v>0</v>
      </c>
      <c r="AJ49" s="117"/>
      <c r="AK49" s="117"/>
      <c r="AL49" s="57">
        <f t="shared" si="55"/>
        <v>0</v>
      </c>
      <c r="AM49" s="68">
        <f t="shared" si="24"/>
        <v>0</v>
      </c>
      <c r="AN49" s="59" t="e">
        <f t="shared" si="41"/>
        <v>#DIV/0!</v>
      </c>
      <c r="AO49" s="68">
        <f t="shared" si="25"/>
        <v>0</v>
      </c>
      <c r="AP49" s="59" t="e">
        <f t="shared" si="42"/>
        <v>#DIV/0!</v>
      </c>
      <c r="AQ49" s="68">
        <f t="shared" si="56"/>
        <v>0</v>
      </c>
    </row>
    <row r="50" spans="1:44" x14ac:dyDescent="0.25">
      <c r="A50" s="552"/>
      <c r="B50" s="66" t="s">
        <v>40</v>
      </c>
      <c r="C50" s="117"/>
      <c r="D50" s="117"/>
      <c r="E50" s="67">
        <f t="shared" si="44"/>
        <v>0</v>
      </c>
      <c r="F50" s="117"/>
      <c r="G50" s="117"/>
      <c r="H50" s="57">
        <f t="shared" si="45"/>
        <v>0</v>
      </c>
      <c r="I50" s="117"/>
      <c r="J50" s="117"/>
      <c r="K50" s="67">
        <f t="shared" si="46"/>
        <v>0</v>
      </c>
      <c r="L50" s="117"/>
      <c r="M50" s="117"/>
      <c r="N50" s="57">
        <f t="shared" si="47"/>
        <v>0</v>
      </c>
      <c r="O50" s="117"/>
      <c r="P50" s="117"/>
      <c r="Q50" s="67">
        <f t="shared" si="48"/>
        <v>0</v>
      </c>
      <c r="R50" s="117"/>
      <c r="S50" s="117"/>
      <c r="T50" s="57">
        <f t="shared" si="49"/>
        <v>0</v>
      </c>
      <c r="U50" s="117"/>
      <c r="V50" s="117"/>
      <c r="W50" s="67">
        <f t="shared" si="50"/>
        <v>0</v>
      </c>
      <c r="X50" s="117"/>
      <c r="Y50" s="117"/>
      <c r="Z50" s="57">
        <f t="shared" si="51"/>
        <v>0</v>
      </c>
      <c r="AA50" s="117"/>
      <c r="AB50" s="117"/>
      <c r="AC50" s="67">
        <f t="shared" si="52"/>
        <v>0</v>
      </c>
      <c r="AD50" s="117"/>
      <c r="AE50" s="117"/>
      <c r="AF50" s="57">
        <f t="shared" si="53"/>
        <v>0</v>
      </c>
      <c r="AG50" s="117"/>
      <c r="AH50" s="117"/>
      <c r="AI50" s="67">
        <f t="shared" si="54"/>
        <v>0</v>
      </c>
      <c r="AJ50" s="117"/>
      <c r="AK50" s="117"/>
      <c r="AL50" s="57">
        <f t="shared" si="55"/>
        <v>0</v>
      </c>
      <c r="AM50" s="68">
        <f t="shared" si="24"/>
        <v>0</v>
      </c>
      <c r="AN50" s="59" t="e">
        <f t="shared" si="41"/>
        <v>#DIV/0!</v>
      </c>
      <c r="AO50" s="68">
        <f t="shared" si="25"/>
        <v>0</v>
      </c>
      <c r="AP50" s="59" t="e">
        <f t="shared" si="42"/>
        <v>#DIV/0!</v>
      </c>
      <c r="AQ50" s="68">
        <f t="shared" si="56"/>
        <v>0</v>
      </c>
    </row>
    <row r="51" spans="1:44" x14ac:dyDescent="0.25">
      <c r="A51" s="552"/>
      <c r="B51" s="66" t="s">
        <v>41</v>
      </c>
      <c r="C51" s="117"/>
      <c r="D51" s="117"/>
      <c r="E51" s="67">
        <f t="shared" si="44"/>
        <v>0</v>
      </c>
      <c r="F51" s="117"/>
      <c r="G51" s="117"/>
      <c r="H51" s="57">
        <f t="shared" si="45"/>
        <v>0</v>
      </c>
      <c r="I51" s="117"/>
      <c r="J51" s="117"/>
      <c r="K51" s="67">
        <f t="shared" si="46"/>
        <v>0</v>
      </c>
      <c r="L51" s="117"/>
      <c r="M51" s="117"/>
      <c r="N51" s="57">
        <f t="shared" si="47"/>
        <v>0</v>
      </c>
      <c r="O51" s="117"/>
      <c r="P51" s="117"/>
      <c r="Q51" s="67">
        <f t="shared" si="48"/>
        <v>0</v>
      </c>
      <c r="R51" s="117"/>
      <c r="S51" s="117"/>
      <c r="T51" s="57">
        <f t="shared" si="49"/>
        <v>0</v>
      </c>
      <c r="U51" s="117"/>
      <c r="V51" s="117"/>
      <c r="W51" s="67">
        <f t="shared" si="50"/>
        <v>0</v>
      </c>
      <c r="X51" s="117"/>
      <c r="Y51" s="117"/>
      <c r="Z51" s="57">
        <f t="shared" si="51"/>
        <v>0</v>
      </c>
      <c r="AA51" s="117"/>
      <c r="AB51" s="117"/>
      <c r="AC51" s="67">
        <f t="shared" si="52"/>
        <v>0</v>
      </c>
      <c r="AD51" s="117"/>
      <c r="AE51" s="117"/>
      <c r="AF51" s="57">
        <f t="shared" si="53"/>
        <v>0</v>
      </c>
      <c r="AG51" s="117"/>
      <c r="AH51" s="117"/>
      <c r="AI51" s="67">
        <f t="shared" si="54"/>
        <v>0</v>
      </c>
      <c r="AJ51" s="117"/>
      <c r="AK51" s="117"/>
      <c r="AL51" s="57">
        <f t="shared" si="55"/>
        <v>0</v>
      </c>
      <c r="AM51" s="68">
        <f t="shared" si="24"/>
        <v>0</v>
      </c>
      <c r="AN51" s="59" t="e">
        <f t="shared" si="41"/>
        <v>#DIV/0!</v>
      </c>
      <c r="AO51" s="68">
        <f t="shared" si="25"/>
        <v>0</v>
      </c>
      <c r="AP51" s="59" t="e">
        <f t="shared" si="42"/>
        <v>#DIV/0!</v>
      </c>
      <c r="AQ51" s="68">
        <f t="shared" si="56"/>
        <v>0</v>
      </c>
    </row>
    <row r="52" spans="1:44" x14ac:dyDescent="0.25">
      <c r="A52" s="552"/>
      <c r="B52" s="73" t="s">
        <v>66</v>
      </c>
      <c r="C52" s="62">
        <f>SUM(C35:C51)</f>
        <v>0</v>
      </c>
      <c r="D52" s="62">
        <f>SUM(D35:D51)</f>
        <v>0</v>
      </c>
      <c r="E52" s="62">
        <f>+D52-C52</f>
        <v>0</v>
      </c>
      <c r="F52" s="63">
        <f>SUM(F35:F51)</f>
        <v>0</v>
      </c>
      <c r="G52" s="63">
        <f>SUM(G35:G51)</f>
        <v>0</v>
      </c>
      <c r="H52" s="63">
        <f>+G52-F52</f>
        <v>0</v>
      </c>
      <c r="I52" s="62">
        <f>SUM(I35:I51)</f>
        <v>0</v>
      </c>
      <c r="J52" s="62">
        <f>SUM(J35:J51)</f>
        <v>0</v>
      </c>
      <c r="K52" s="62">
        <f>+J52-I52</f>
        <v>0</v>
      </c>
      <c r="L52" s="63">
        <f>SUM(L35:L51)</f>
        <v>0</v>
      </c>
      <c r="M52" s="63">
        <f>SUM(M35:M51)</f>
        <v>0</v>
      </c>
      <c r="N52" s="63">
        <f>+M52-L52</f>
        <v>0</v>
      </c>
      <c r="O52" s="62">
        <f>SUM(O35:O51)</f>
        <v>0</v>
      </c>
      <c r="P52" s="62">
        <f>SUM(P35:P51)</f>
        <v>0</v>
      </c>
      <c r="Q52" s="62">
        <f>+P52-O52</f>
        <v>0</v>
      </c>
      <c r="R52" s="63">
        <f>SUM(R35:R51)</f>
        <v>0</v>
      </c>
      <c r="S52" s="63">
        <f>SUM(S35:S51)</f>
        <v>0</v>
      </c>
      <c r="T52" s="63">
        <f>+S52-R52</f>
        <v>0</v>
      </c>
      <c r="U52" s="62">
        <f>SUM(U35:U51)</f>
        <v>0</v>
      </c>
      <c r="V52" s="62">
        <f>SUM(V35:V51)</f>
        <v>0</v>
      </c>
      <c r="W52" s="62">
        <f>+V52-U52</f>
        <v>0</v>
      </c>
      <c r="X52" s="63">
        <f>SUM(X35:X51)</f>
        <v>0</v>
      </c>
      <c r="Y52" s="63">
        <f>SUM(Y35:Y51)</f>
        <v>0</v>
      </c>
      <c r="Z52" s="63">
        <f>+Y52-X52</f>
        <v>0</v>
      </c>
      <c r="AA52" s="62">
        <f>SUM(AA35:AA51)</f>
        <v>0</v>
      </c>
      <c r="AB52" s="62">
        <f>SUM(AB35:AB51)</f>
        <v>0</v>
      </c>
      <c r="AC52" s="62">
        <f>+AB52-AA52</f>
        <v>0</v>
      </c>
      <c r="AD52" s="63">
        <f>SUM(AD35:AD51)</f>
        <v>0</v>
      </c>
      <c r="AE52" s="63">
        <f>SUM(AE35:AE51)</f>
        <v>0</v>
      </c>
      <c r="AF52" s="63">
        <f>+AE52-AD52</f>
        <v>0</v>
      </c>
      <c r="AG52" s="62">
        <f>SUM(AG35:AG51)</f>
        <v>0</v>
      </c>
      <c r="AH52" s="62">
        <f>SUM(AH35:AH51)</f>
        <v>0</v>
      </c>
      <c r="AI52" s="62">
        <f>+AH52-AG52</f>
        <v>0</v>
      </c>
      <c r="AJ52" s="63">
        <f>SUM(AJ35:AJ51)</f>
        <v>0</v>
      </c>
      <c r="AK52" s="63">
        <f>SUM(AK35:AK51)</f>
        <v>0</v>
      </c>
      <c r="AL52" s="63">
        <f>+AK52-AJ52</f>
        <v>0</v>
      </c>
      <c r="AM52" s="64">
        <f t="shared" si="24"/>
        <v>0</v>
      </c>
      <c r="AN52" s="65" t="e">
        <f t="shared" si="41"/>
        <v>#DIV/0!</v>
      </c>
      <c r="AO52" s="64">
        <f t="shared" si="25"/>
        <v>0</v>
      </c>
      <c r="AP52" s="65" t="e">
        <f t="shared" si="42"/>
        <v>#DIV/0!</v>
      </c>
      <c r="AQ52" s="64">
        <f>+AO52-AM52</f>
        <v>0</v>
      </c>
    </row>
    <row r="53" spans="1:44" x14ac:dyDescent="0.25">
      <c r="A53" s="552"/>
      <c r="B53" s="73" t="s">
        <v>187</v>
      </c>
      <c r="C53" s="62">
        <f>+C32+C52</f>
        <v>0</v>
      </c>
      <c r="D53" s="62">
        <f>+D32+D52</f>
        <v>0</v>
      </c>
      <c r="E53" s="62">
        <f>+D53-C53</f>
        <v>0</v>
      </c>
      <c r="F53" s="63">
        <f>+F32+F52</f>
        <v>0</v>
      </c>
      <c r="G53" s="63">
        <f>+G32+G52</f>
        <v>0</v>
      </c>
      <c r="H53" s="63">
        <f>+G53-F53</f>
        <v>0</v>
      </c>
      <c r="I53" s="62">
        <f>+I32+I52</f>
        <v>0</v>
      </c>
      <c r="J53" s="62">
        <f>+J32+J52</f>
        <v>0</v>
      </c>
      <c r="K53" s="62">
        <f>+J53-I53</f>
        <v>0</v>
      </c>
      <c r="L53" s="63">
        <f>+L32+L52</f>
        <v>0</v>
      </c>
      <c r="M53" s="63">
        <f>+M32+M52</f>
        <v>0</v>
      </c>
      <c r="N53" s="63">
        <f>+M53-L53</f>
        <v>0</v>
      </c>
      <c r="O53" s="62">
        <f>+O32+O52</f>
        <v>0</v>
      </c>
      <c r="P53" s="62">
        <f>+P32+P52</f>
        <v>0</v>
      </c>
      <c r="Q53" s="62">
        <f>+P53-O53</f>
        <v>0</v>
      </c>
      <c r="R53" s="63">
        <f>+R32+R52</f>
        <v>0</v>
      </c>
      <c r="S53" s="63">
        <f>+S32+S52</f>
        <v>0</v>
      </c>
      <c r="T53" s="63">
        <f>+S53-R53</f>
        <v>0</v>
      </c>
      <c r="U53" s="62">
        <f>+U32+U52</f>
        <v>0</v>
      </c>
      <c r="V53" s="62">
        <f>+V32+V52</f>
        <v>0</v>
      </c>
      <c r="W53" s="62">
        <f>+V53-U53</f>
        <v>0</v>
      </c>
      <c r="X53" s="63">
        <f>+X32+X52</f>
        <v>0</v>
      </c>
      <c r="Y53" s="63">
        <f>+Y32+Y52</f>
        <v>0</v>
      </c>
      <c r="Z53" s="63">
        <f>+Y53-X53</f>
        <v>0</v>
      </c>
      <c r="AA53" s="62">
        <f>+AA32+AA52</f>
        <v>0</v>
      </c>
      <c r="AB53" s="62">
        <f>+AB32+AB52</f>
        <v>0</v>
      </c>
      <c r="AC53" s="62">
        <f>+AB53-AA53</f>
        <v>0</v>
      </c>
      <c r="AD53" s="63">
        <f>+AD32+AD52</f>
        <v>0</v>
      </c>
      <c r="AE53" s="63">
        <f>+AE32+AE52</f>
        <v>0</v>
      </c>
      <c r="AF53" s="63">
        <f>+AE53-AD53</f>
        <v>0</v>
      </c>
      <c r="AG53" s="62">
        <f>+AG32+AG52</f>
        <v>0</v>
      </c>
      <c r="AH53" s="62">
        <f>+AH32+AH52</f>
        <v>0</v>
      </c>
      <c r="AI53" s="62">
        <f>+AH53-AG53</f>
        <v>0</v>
      </c>
      <c r="AJ53" s="63">
        <f>+AJ32+AJ52</f>
        <v>0</v>
      </c>
      <c r="AK53" s="63">
        <f>+AK32+AK52</f>
        <v>0</v>
      </c>
      <c r="AL53" s="63">
        <f>+AK53-AJ53</f>
        <v>0</v>
      </c>
      <c r="AM53" s="64">
        <f t="shared" si="24"/>
        <v>0</v>
      </c>
      <c r="AN53" s="65" t="e">
        <f t="shared" si="41"/>
        <v>#DIV/0!</v>
      </c>
      <c r="AO53" s="64">
        <f t="shared" si="25"/>
        <v>0</v>
      </c>
      <c r="AP53" s="65" t="e">
        <f t="shared" si="42"/>
        <v>#DIV/0!</v>
      </c>
      <c r="AQ53" s="64">
        <f>+AO53-AM53</f>
        <v>0</v>
      </c>
    </row>
    <row r="54" spans="1:44" x14ac:dyDescent="0.25">
      <c r="A54" s="552"/>
      <c r="B54" s="72" t="s">
        <v>304</v>
      </c>
      <c r="C54" s="62">
        <f>+C18-C53</f>
        <v>0</v>
      </c>
      <c r="D54" s="62">
        <f>+D18-D53</f>
        <v>0</v>
      </c>
      <c r="E54" s="62">
        <f>+D54-C54</f>
        <v>0</v>
      </c>
      <c r="F54" s="63">
        <f>+F18-F53</f>
        <v>0</v>
      </c>
      <c r="G54" s="63">
        <f>+G18-G53</f>
        <v>0</v>
      </c>
      <c r="H54" s="63">
        <f>+G54-F54</f>
        <v>0</v>
      </c>
      <c r="I54" s="62">
        <f>+I18-I53</f>
        <v>0</v>
      </c>
      <c r="J54" s="62">
        <f>+J18-J53</f>
        <v>0</v>
      </c>
      <c r="K54" s="62">
        <f>+J54-I54</f>
        <v>0</v>
      </c>
      <c r="L54" s="63">
        <f>+L18-L53</f>
        <v>0</v>
      </c>
      <c r="M54" s="63">
        <f>+M18-M53</f>
        <v>0</v>
      </c>
      <c r="N54" s="63">
        <f>+M54-L54</f>
        <v>0</v>
      </c>
      <c r="O54" s="62">
        <f>+O18-O53</f>
        <v>0</v>
      </c>
      <c r="P54" s="62">
        <f>+P18-P53</f>
        <v>0</v>
      </c>
      <c r="Q54" s="62">
        <f>+P54-O54</f>
        <v>0</v>
      </c>
      <c r="R54" s="63">
        <f>+R18-R53</f>
        <v>0</v>
      </c>
      <c r="S54" s="63">
        <f>+S18-S53</f>
        <v>0</v>
      </c>
      <c r="T54" s="63">
        <f>+S54-R54</f>
        <v>0</v>
      </c>
      <c r="U54" s="62">
        <f>+U18-U53</f>
        <v>0</v>
      </c>
      <c r="V54" s="62">
        <f>+V18-V53</f>
        <v>0</v>
      </c>
      <c r="W54" s="62">
        <f>+V54-U54</f>
        <v>0</v>
      </c>
      <c r="X54" s="63">
        <f>+X18-X53</f>
        <v>0</v>
      </c>
      <c r="Y54" s="63">
        <f>+Y18-Y53</f>
        <v>0</v>
      </c>
      <c r="Z54" s="63">
        <f>+Y54-X54</f>
        <v>0</v>
      </c>
      <c r="AA54" s="62">
        <f>+AA18-AA53</f>
        <v>0</v>
      </c>
      <c r="AB54" s="62">
        <f>+AB18-AB53</f>
        <v>0</v>
      </c>
      <c r="AC54" s="62">
        <f>+AB54-AA54</f>
        <v>0</v>
      </c>
      <c r="AD54" s="63">
        <f>+AD18-AD53</f>
        <v>0</v>
      </c>
      <c r="AE54" s="63">
        <f>+AE18-AE53</f>
        <v>0</v>
      </c>
      <c r="AF54" s="63">
        <f>+AE54-AD54</f>
        <v>0</v>
      </c>
      <c r="AG54" s="62">
        <f>+AG18-AG53</f>
        <v>0</v>
      </c>
      <c r="AH54" s="62">
        <f>+AH18-AH53</f>
        <v>0</v>
      </c>
      <c r="AI54" s="62">
        <f>+AH54-AG54</f>
        <v>0</v>
      </c>
      <c r="AJ54" s="63">
        <f>+AJ18-AJ53</f>
        <v>0</v>
      </c>
      <c r="AK54" s="63">
        <f>+AK18-AK53</f>
        <v>0</v>
      </c>
      <c r="AL54" s="63">
        <f>+AK54-AJ54</f>
        <v>0</v>
      </c>
      <c r="AM54" s="63">
        <f t="shared" si="24"/>
        <v>0</v>
      </c>
      <c r="AN54" s="74" t="e">
        <f t="shared" si="41"/>
        <v>#DIV/0!</v>
      </c>
      <c r="AO54" s="63">
        <f t="shared" si="25"/>
        <v>0</v>
      </c>
      <c r="AP54" s="75" t="e">
        <f t="shared" si="42"/>
        <v>#DIV/0!</v>
      </c>
      <c r="AQ54" s="63">
        <f>+AO54-AM54</f>
        <v>0</v>
      </c>
    </row>
    <row r="55" spans="1:44" s="81" customFormat="1" hidden="1" x14ac:dyDescent="0.25">
      <c r="A55" s="76"/>
      <c r="B55" s="77" t="s">
        <v>202</v>
      </c>
      <c r="C55" s="78" t="s">
        <v>203</v>
      </c>
      <c r="D55" s="78">
        <f>+IF(D54=0,0,1)</f>
        <v>0</v>
      </c>
      <c r="E55" s="78"/>
      <c r="F55" s="78"/>
      <c r="G55" s="78">
        <f>+IF(G54=0,0,1)</f>
        <v>0</v>
      </c>
      <c r="H55" s="78"/>
      <c r="I55" s="78"/>
      <c r="J55" s="78">
        <f>+IF(J54=0,0,1)</f>
        <v>0</v>
      </c>
      <c r="K55" s="78"/>
      <c r="L55" s="78"/>
      <c r="M55" s="78">
        <f>+IF(M54=0,0,1)</f>
        <v>0</v>
      </c>
      <c r="N55" s="78"/>
      <c r="O55" s="78"/>
      <c r="P55" s="78">
        <f>+IF(P54=0,0,1)</f>
        <v>0</v>
      </c>
      <c r="Q55" s="78"/>
      <c r="R55" s="78"/>
      <c r="S55" s="78">
        <f>+IF(S54=0,0,1)</f>
        <v>0</v>
      </c>
      <c r="T55" s="78"/>
      <c r="U55" s="78"/>
      <c r="V55" s="78">
        <f>+IF(V54=0,0,1)</f>
        <v>0</v>
      </c>
      <c r="W55" s="78"/>
      <c r="X55" s="78"/>
      <c r="Y55" s="78">
        <f>+IF(Y54=0,0,1)</f>
        <v>0</v>
      </c>
      <c r="Z55" s="78"/>
      <c r="AA55" s="78"/>
      <c r="AB55" s="78">
        <f>+IF(AB54=0,0,1)</f>
        <v>0</v>
      </c>
      <c r="AC55" s="78"/>
      <c r="AD55" s="78"/>
      <c r="AE55" s="78">
        <f>+IF(AE54=0,0,1)</f>
        <v>0</v>
      </c>
      <c r="AF55" s="78"/>
      <c r="AG55" s="78"/>
      <c r="AH55" s="78">
        <f>+IF(AH54=0,0,1)</f>
        <v>0</v>
      </c>
      <c r="AI55" s="78"/>
      <c r="AJ55" s="78"/>
      <c r="AK55" s="78">
        <f>+IF(AK54=0,0,1)</f>
        <v>0</v>
      </c>
      <c r="AL55" s="78"/>
      <c r="AM55" s="78"/>
      <c r="AN55" s="79"/>
      <c r="AO55" s="78"/>
      <c r="AP55" s="80"/>
      <c r="AQ55" s="78"/>
      <c r="AR55" s="78">
        <f>SUM(D55:AQ55)</f>
        <v>0</v>
      </c>
    </row>
    <row r="56" spans="1:44" s="81" customFormat="1" x14ac:dyDescent="0.25">
      <c r="A56" s="76"/>
      <c r="B56" s="8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4"/>
      <c r="AO56" s="83"/>
      <c r="AP56" s="85"/>
      <c r="AQ56" s="83"/>
      <c r="AR56" s="83"/>
    </row>
    <row r="58" spans="1:44" ht="21" x14ac:dyDescent="0.35">
      <c r="B58" s="86" t="s">
        <v>263</v>
      </c>
      <c r="C58" s="547">
        <f>+C5</f>
        <v>0</v>
      </c>
      <c r="D58" s="547"/>
      <c r="E58" s="547"/>
      <c r="F58" s="548">
        <f>+F5</f>
        <v>0</v>
      </c>
      <c r="G58" s="548"/>
      <c r="H58" s="548"/>
      <c r="I58" s="547">
        <f>+I5</f>
        <v>0</v>
      </c>
      <c r="J58" s="547"/>
      <c r="K58" s="547"/>
      <c r="L58" s="548">
        <f>+L5</f>
        <v>0</v>
      </c>
      <c r="M58" s="548"/>
      <c r="N58" s="548"/>
      <c r="O58" s="547">
        <f>+O5</f>
        <v>0</v>
      </c>
      <c r="P58" s="547"/>
      <c r="Q58" s="547"/>
      <c r="R58" s="548">
        <f>+R5</f>
        <v>0</v>
      </c>
      <c r="S58" s="548"/>
      <c r="T58" s="548"/>
      <c r="U58" s="547">
        <f>+U5</f>
        <v>0</v>
      </c>
      <c r="V58" s="547"/>
      <c r="W58" s="547"/>
      <c r="X58" s="548">
        <f>+X5</f>
        <v>0</v>
      </c>
      <c r="Y58" s="548"/>
      <c r="Z58" s="548"/>
      <c r="AA58" s="547">
        <f>+AA5</f>
        <v>0</v>
      </c>
      <c r="AB58" s="547"/>
      <c r="AC58" s="547"/>
      <c r="AD58" s="548">
        <f>+AD5</f>
        <v>0</v>
      </c>
      <c r="AE58" s="548"/>
      <c r="AF58" s="548"/>
      <c r="AG58" s="547">
        <f>+AG5</f>
        <v>0</v>
      </c>
      <c r="AH58" s="547"/>
      <c r="AI58" s="547"/>
      <c r="AJ58" s="548">
        <f>+AJ5</f>
        <v>0</v>
      </c>
      <c r="AK58" s="548"/>
      <c r="AL58" s="548"/>
    </row>
    <row r="59" spans="1:44" ht="21" x14ac:dyDescent="0.35">
      <c r="A59" s="87"/>
      <c r="B59" s="88"/>
      <c r="C59" s="47" t="s">
        <v>68</v>
      </c>
      <c r="D59" s="47" t="s">
        <v>70</v>
      </c>
      <c r="E59" s="47" t="s">
        <v>69</v>
      </c>
      <c r="F59" s="48" t="s">
        <v>68</v>
      </c>
      <c r="G59" s="48" t="s">
        <v>70</v>
      </c>
      <c r="H59" s="48" t="s">
        <v>69</v>
      </c>
      <c r="I59" s="47" t="s">
        <v>68</v>
      </c>
      <c r="J59" s="47" t="s">
        <v>70</v>
      </c>
      <c r="K59" s="47" t="s">
        <v>69</v>
      </c>
      <c r="L59" s="48" t="s">
        <v>68</v>
      </c>
      <c r="M59" s="48" t="s">
        <v>70</v>
      </c>
      <c r="N59" s="48" t="s">
        <v>69</v>
      </c>
      <c r="O59" s="47" t="s">
        <v>68</v>
      </c>
      <c r="P59" s="47" t="s">
        <v>70</v>
      </c>
      <c r="Q59" s="47" t="s">
        <v>69</v>
      </c>
      <c r="R59" s="48" t="s">
        <v>68</v>
      </c>
      <c r="S59" s="48" t="s">
        <v>70</v>
      </c>
      <c r="T59" s="48" t="s">
        <v>69</v>
      </c>
      <c r="U59" s="47" t="s">
        <v>68</v>
      </c>
      <c r="V59" s="47" t="s">
        <v>70</v>
      </c>
      <c r="W59" s="47" t="s">
        <v>69</v>
      </c>
      <c r="X59" s="48" t="s">
        <v>68</v>
      </c>
      <c r="Y59" s="48" t="s">
        <v>70</v>
      </c>
      <c r="Z59" s="48" t="s">
        <v>69</v>
      </c>
      <c r="AA59" s="47" t="s">
        <v>68</v>
      </c>
      <c r="AB59" s="47" t="s">
        <v>70</v>
      </c>
      <c r="AC59" s="47" t="s">
        <v>69</v>
      </c>
      <c r="AD59" s="48" t="s">
        <v>68</v>
      </c>
      <c r="AE59" s="48" t="s">
        <v>70</v>
      </c>
      <c r="AF59" s="48" t="s">
        <v>69</v>
      </c>
      <c r="AG59" s="47" t="s">
        <v>68</v>
      </c>
      <c r="AH59" s="47" t="s">
        <v>70</v>
      </c>
      <c r="AI59" s="47" t="s">
        <v>69</v>
      </c>
      <c r="AJ59" s="48" t="s">
        <v>68</v>
      </c>
      <c r="AK59" s="48" t="s">
        <v>70</v>
      </c>
      <c r="AL59" s="48" t="s">
        <v>69</v>
      </c>
    </row>
    <row r="60" spans="1:44" x14ac:dyDescent="0.25">
      <c r="A60" s="87" t="s">
        <v>260</v>
      </c>
      <c r="B60" s="89" t="s">
        <v>254</v>
      </c>
      <c r="O60" s="90"/>
      <c r="P60" s="90"/>
      <c r="Q60" s="90"/>
      <c r="U60" s="90"/>
      <c r="V60" s="90"/>
      <c r="W60" s="90"/>
      <c r="AA60" s="90"/>
      <c r="AB60" s="90"/>
      <c r="AC60" s="90"/>
      <c r="AG60" s="90"/>
      <c r="AH60" s="90"/>
      <c r="AI60" s="90"/>
    </row>
    <row r="61" spans="1:44" x14ac:dyDescent="0.25">
      <c r="A61" s="87"/>
      <c r="B61" s="91" t="s">
        <v>265</v>
      </c>
      <c r="C61" s="118"/>
      <c r="D61" s="118"/>
      <c r="E61" s="92">
        <f>+D61-C61</f>
        <v>0</v>
      </c>
      <c r="F61" s="118"/>
      <c r="G61" s="118"/>
      <c r="H61" s="56">
        <f>+G61-F61</f>
        <v>0</v>
      </c>
      <c r="I61" s="118"/>
      <c r="J61" s="118"/>
      <c r="K61" s="92">
        <f>+J61-I61</f>
        <v>0</v>
      </c>
      <c r="L61" s="118"/>
      <c r="M61" s="118"/>
      <c r="N61" s="56">
        <f>+M61-L61</f>
        <v>0</v>
      </c>
      <c r="O61" s="118"/>
      <c r="P61" s="118"/>
      <c r="Q61" s="92">
        <f>+P61-O61</f>
        <v>0</v>
      </c>
      <c r="R61" s="118"/>
      <c r="S61" s="118"/>
      <c r="T61" s="56">
        <f>+S61-R61</f>
        <v>0</v>
      </c>
      <c r="U61" s="118"/>
      <c r="V61" s="118"/>
      <c r="W61" s="92">
        <f>+V61-U61</f>
        <v>0</v>
      </c>
      <c r="X61" s="118"/>
      <c r="Y61" s="118"/>
      <c r="Z61" s="56">
        <f>+Y61-X61</f>
        <v>0</v>
      </c>
      <c r="AA61" s="118"/>
      <c r="AB61" s="118"/>
      <c r="AC61" s="92">
        <f>+AB61-AA61</f>
        <v>0</v>
      </c>
      <c r="AD61" s="118"/>
      <c r="AE61" s="118"/>
      <c r="AF61" s="56">
        <f>+AE61-AD61</f>
        <v>0</v>
      </c>
      <c r="AG61" s="118"/>
      <c r="AH61" s="118"/>
      <c r="AI61" s="92">
        <f>+AH61-AG61</f>
        <v>0</v>
      </c>
      <c r="AJ61" s="118"/>
      <c r="AK61" s="118"/>
      <c r="AL61" s="56">
        <f>+AK61-AJ61</f>
        <v>0</v>
      </c>
    </row>
    <row r="62" spans="1:44" x14ac:dyDescent="0.25">
      <c r="A62" s="87"/>
      <c r="B62" s="93" t="s">
        <v>264</v>
      </c>
      <c r="C62" s="118"/>
      <c r="D62" s="118"/>
      <c r="E62" s="92"/>
      <c r="F62" s="118"/>
      <c r="G62" s="118"/>
      <c r="H62" s="56"/>
      <c r="I62" s="118"/>
      <c r="J62" s="118"/>
      <c r="K62" s="92"/>
      <c r="L62" s="118"/>
      <c r="M62" s="118"/>
      <c r="N62" s="56"/>
      <c r="O62" s="118"/>
      <c r="P62" s="118"/>
      <c r="Q62" s="92"/>
      <c r="R62" s="118"/>
      <c r="S62" s="118"/>
      <c r="T62" s="56"/>
      <c r="U62" s="118"/>
      <c r="V62" s="118"/>
      <c r="W62" s="92"/>
      <c r="X62" s="118"/>
      <c r="Y62" s="118"/>
      <c r="Z62" s="56"/>
      <c r="AA62" s="118"/>
      <c r="AB62" s="118"/>
      <c r="AC62" s="92"/>
      <c r="AD62" s="118"/>
      <c r="AE62" s="118"/>
      <c r="AF62" s="56"/>
      <c r="AG62" s="118"/>
      <c r="AH62" s="118"/>
      <c r="AI62" s="92"/>
      <c r="AJ62" s="118"/>
      <c r="AK62" s="118"/>
      <c r="AL62" s="56"/>
    </row>
    <row r="63" spans="1:44" x14ac:dyDescent="0.25">
      <c r="A63" s="87"/>
      <c r="B63" s="94" t="s">
        <v>253</v>
      </c>
      <c r="C63" s="95" t="e">
        <f>+C61/C62</f>
        <v>#DIV/0!</v>
      </c>
      <c r="D63" s="96" t="e">
        <f>+D61/D62</f>
        <v>#DIV/0!</v>
      </c>
      <c r="E63" s="97" t="e">
        <f>+D63-C63</f>
        <v>#DIV/0!</v>
      </c>
      <c r="F63" s="98" t="e">
        <f>+F61/F62</f>
        <v>#DIV/0!</v>
      </c>
      <c r="G63" s="99" t="e">
        <f>+G61/G62</f>
        <v>#DIV/0!</v>
      </c>
      <c r="H63" s="100" t="e">
        <f>+G63-F63</f>
        <v>#DIV/0!</v>
      </c>
      <c r="I63" s="95" t="e">
        <f>+I61/I62</f>
        <v>#DIV/0!</v>
      </c>
      <c r="J63" s="96" t="e">
        <f>+J61/J62</f>
        <v>#DIV/0!</v>
      </c>
      <c r="K63" s="97" t="e">
        <f>+J63-I63</f>
        <v>#DIV/0!</v>
      </c>
      <c r="L63" s="98" t="e">
        <f>+L61/L62</f>
        <v>#DIV/0!</v>
      </c>
      <c r="M63" s="99" t="e">
        <f>+M61/M62</f>
        <v>#DIV/0!</v>
      </c>
      <c r="N63" s="100" t="e">
        <f>+M63-L63</f>
        <v>#DIV/0!</v>
      </c>
      <c r="O63" s="95" t="e">
        <f>+O61/O62</f>
        <v>#DIV/0!</v>
      </c>
      <c r="P63" s="96" t="e">
        <f>+P61/P62</f>
        <v>#DIV/0!</v>
      </c>
      <c r="Q63" s="97" t="e">
        <f>+P63-O63</f>
        <v>#DIV/0!</v>
      </c>
      <c r="R63" s="98" t="e">
        <f>+R61/R62</f>
        <v>#DIV/0!</v>
      </c>
      <c r="S63" s="99" t="e">
        <f>+S61/S62</f>
        <v>#DIV/0!</v>
      </c>
      <c r="T63" s="100" t="e">
        <f>+S63-R63</f>
        <v>#DIV/0!</v>
      </c>
      <c r="U63" s="95" t="e">
        <f>+U61/U62</f>
        <v>#DIV/0!</v>
      </c>
      <c r="V63" s="96" t="e">
        <f>+V61/V62</f>
        <v>#DIV/0!</v>
      </c>
      <c r="W63" s="97" t="e">
        <f>+V63-U63</f>
        <v>#DIV/0!</v>
      </c>
      <c r="X63" s="98" t="e">
        <f>+X61/X62</f>
        <v>#DIV/0!</v>
      </c>
      <c r="Y63" s="99" t="e">
        <f>+Y61/Y62</f>
        <v>#DIV/0!</v>
      </c>
      <c r="Z63" s="100" t="e">
        <f>+Y63-X63</f>
        <v>#DIV/0!</v>
      </c>
      <c r="AA63" s="95" t="e">
        <f>+AA61/AA62</f>
        <v>#DIV/0!</v>
      </c>
      <c r="AB63" s="96" t="e">
        <f>+AB61/AB62</f>
        <v>#DIV/0!</v>
      </c>
      <c r="AC63" s="97" t="e">
        <f>+AB63-AA63</f>
        <v>#DIV/0!</v>
      </c>
      <c r="AD63" s="98" t="e">
        <f>+AD61/AD62</f>
        <v>#DIV/0!</v>
      </c>
      <c r="AE63" s="99" t="e">
        <f>+AE61/AE62</f>
        <v>#DIV/0!</v>
      </c>
      <c r="AF63" s="100" t="e">
        <f>+AE63-AD63</f>
        <v>#DIV/0!</v>
      </c>
      <c r="AG63" s="95" t="e">
        <f>+AG61/AG62</f>
        <v>#DIV/0!</v>
      </c>
      <c r="AH63" s="96" t="e">
        <f>+AH61/AH62</f>
        <v>#DIV/0!</v>
      </c>
      <c r="AI63" s="97" t="e">
        <f>+AH63-AG63</f>
        <v>#DIV/0!</v>
      </c>
      <c r="AJ63" s="98" t="e">
        <f>+AJ61/AJ62</f>
        <v>#DIV/0!</v>
      </c>
      <c r="AK63" s="99" t="e">
        <f>+AK61/AK62</f>
        <v>#DIV/0!</v>
      </c>
      <c r="AL63" s="100" t="e">
        <f>+AK63-AJ63</f>
        <v>#DIV/0!</v>
      </c>
    </row>
    <row r="64" spans="1:44" x14ac:dyDescent="0.25">
      <c r="A64" s="87"/>
      <c r="C64" s="90"/>
      <c r="D64" s="90"/>
      <c r="E64" s="90"/>
      <c r="I64" s="90"/>
      <c r="J64" s="90"/>
      <c r="K64" s="90"/>
      <c r="O64" s="90"/>
      <c r="P64" s="90"/>
      <c r="Q64" s="90"/>
      <c r="U64" s="90"/>
      <c r="V64" s="90"/>
      <c r="W64" s="90"/>
      <c r="AA64" s="90"/>
      <c r="AB64" s="90"/>
      <c r="AC64" s="90"/>
      <c r="AG64" s="90"/>
      <c r="AH64" s="90"/>
      <c r="AI64" s="90"/>
    </row>
    <row r="65" spans="1:38" x14ac:dyDescent="0.25">
      <c r="A65" s="87" t="s">
        <v>261</v>
      </c>
      <c r="B65" s="101" t="s">
        <v>267</v>
      </c>
      <c r="C65" s="102" t="e">
        <f>+C18/C61</f>
        <v>#DIV/0!</v>
      </c>
      <c r="D65" s="62" t="e">
        <f>+D18/D61</f>
        <v>#DIV/0!</v>
      </c>
      <c r="E65" s="103" t="e">
        <f>+D65-C65</f>
        <v>#DIV/0!</v>
      </c>
      <c r="F65" s="104" t="e">
        <f>+F18/F61</f>
        <v>#DIV/0!</v>
      </c>
      <c r="G65" s="63" t="e">
        <f>+G18/G61</f>
        <v>#DIV/0!</v>
      </c>
      <c r="H65" s="105" t="e">
        <f>+G65-F65</f>
        <v>#DIV/0!</v>
      </c>
      <c r="I65" s="102" t="e">
        <f>+I18/I61</f>
        <v>#DIV/0!</v>
      </c>
      <c r="J65" s="62" t="e">
        <f>+J18/J61</f>
        <v>#DIV/0!</v>
      </c>
      <c r="K65" s="103" t="e">
        <f>+J65-I65</f>
        <v>#DIV/0!</v>
      </c>
      <c r="L65" s="104" t="e">
        <f>+L18/L61</f>
        <v>#DIV/0!</v>
      </c>
      <c r="M65" s="63" t="e">
        <f>+M18/M61</f>
        <v>#DIV/0!</v>
      </c>
      <c r="N65" s="105" t="e">
        <f>+M65-L65</f>
        <v>#DIV/0!</v>
      </c>
      <c r="O65" s="102" t="e">
        <f>+O18/O61</f>
        <v>#DIV/0!</v>
      </c>
      <c r="P65" s="62" t="e">
        <f>+P18/P61</f>
        <v>#DIV/0!</v>
      </c>
      <c r="Q65" s="103" t="e">
        <f>+P65-O65</f>
        <v>#DIV/0!</v>
      </c>
      <c r="R65" s="104" t="e">
        <f>+R18/R61</f>
        <v>#DIV/0!</v>
      </c>
      <c r="S65" s="63" t="e">
        <f>+S18/S61</f>
        <v>#DIV/0!</v>
      </c>
      <c r="T65" s="105" t="e">
        <f>+S65-R65</f>
        <v>#DIV/0!</v>
      </c>
      <c r="U65" s="102" t="e">
        <f>+U18/U61</f>
        <v>#DIV/0!</v>
      </c>
      <c r="V65" s="62" t="e">
        <f>+V18/V61</f>
        <v>#DIV/0!</v>
      </c>
      <c r="W65" s="103" t="e">
        <f>+V65-U65</f>
        <v>#DIV/0!</v>
      </c>
      <c r="X65" s="104" t="e">
        <f>+X18/X61</f>
        <v>#DIV/0!</v>
      </c>
      <c r="Y65" s="63" t="e">
        <f>+Y18/Y61</f>
        <v>#DIV/0!</v>
      </c>
      <c r="Z65" s="105" t="e">
        <f>+Y65-X65</f>
        <v>#DIV/0!</v>
      </c>
      <c r="AA65" s="102" t="e">
        <f>+AA18/AA61</f>
        <v>#DIV/0!</v>
      </c>
      <c r="AB65" s="62" t="e">
        <f>+AB18/AB61</f>
        <v>#DIV/0!</v>
      </c>
      <c r="AC65" s="103" t="e">
        <f>+AB65-AA65</f>
        <v>#DIV/0!</v>
      </c>
      <c r="AD65" s="104" t="e">
        <f>+AD18/AD61</f>
        <v>#DIV/0!</v>
      </c>
      <c r="AE65" s="63" t="e">
        <f>+AE18/AE61</f>
        <v>#DIV/0!</v>
      </c>
      <c r="AF65" s="105" t="e">
        <f>+AE65-AD65</f>
        <v>#DIV/0!</v>
      </c>
      <c r="AG65" s="102" t="e">
        <f>+AG18/AG61</f>
        <v>#DIV/0!</v>
      </c>
      <c r="AH65" s="62" t="e">
        <f>+AH18/AH61</f>
        <v>#DIV/0!</v>
      </c>
      <c r="AI65" s="103" t="e">
        <f>+AH65-AG65</f>
        <v>#DIV/0!</v>
      </c>
      <c r="AJ65" s="104" t="e">
        <f>+AJ18/AJ61</f>
        <v>#DIV/0!</v>
      </c>
      <c r="AK65" s="63" t="e">
        <f>+AK18/AK61</f>
        <v>#DIV/0!</v>
      </c>
      <c r="AL65" s="105" t="e">
        <f>+AK65-AJ65</f>
        <v>#DIV/0!</v>
      </c>
    </row>
    <row r="66" spans="1:38" x14ac:dyDescent="0.25">
      <c r="A66" s="87"/>
      <c r="B66" s="106" t="s">
        <v>255</v>
      </c>
      <c r="C66" s="90"/>
      <c r="D66" s="90"/>
      <c r="E66" s="90"/>
      <c r="I66" s="90"/>
      <c r="J66" s="90"/>
      <c r="K66" s="90"/>
      <c r="O66" s="90"/>
      <c r="P66" s="90"/>
      <c r="Q66" s="90"/>
      <c r="U66" s="90"/>
      <c r="V66" s="90"/>
      <c r="W66" s="90"/>
      <c r="AA66" s="90"/>
      <c r="AB66" s="90"/>
      <c r="AC66" s="90"/>
      <c r="AG66" s="90"/>
      <c r="AH66" s="90"/>
      <c r="AI66" s="90"/>
    </row>
    <row r="67" spans="1:38" x14ac:dyDescent="0.25">
      <c r="A67" s="87"/>
      <c r="C67" s="90"/>
      <c r="D67" s="90"/>
      <c r="E67" s="90"/>
      <c r="I67" s="90"/>
      <c r="J67" s="90"/>
      <c r="K67" s="90"/>
      <c r="O67" s="90"/>
      <c r="P67" s="90"/>
      <c r="Q67" s="90"/>
      <c r="U67" s="90"/>
      <c r="V67" s="90"/>
      <c r="W67" s="90"/>
      <c r="AA67" s="90"/>
      <c r="AB67" s="90"/>
      <c r="AC67" s="90"/>
      <c r="AG67" s="90"/>
      <c r="AH67" s="90"/>
      <c r="AI67" s="90"/>
    </row>
    <row r="68" spans="1:38" ht="30" x14ac:dyDescent="0.25">
      <c r="A68" s="87" t="s">
        <v>262</v>
      </c>
      <c r="B68" s="107" t="s">
        <v>256</v>
      </c>
      <c r="C68" s="108" t="e">
        <f>+C18/C62</f>
        <v>#DIV/0!</v>
      </c>
      <c r="D68" s="109" t="e">
        <f>+D18/D62</f>
        <v>#DIV/0!</v>
      </c>
      <c r="E68" s="110" t="e">
        <f>+D68-C68</f>
        <v>#DIV/0!</v>
      </c>
      <c r="F68" s="111" t="e">
        <f>+F18/F62</f>
        <v>#DIV/0!</v>
      </c>
      <c r="G68" s="112" t="e">
        <f>+G18/G62</f>
        <v>#DIV/0!</v>
      </c>
      <c r="H68" s="113" t="e">
        <f>+G68-F68</f>
        <v>#DIV/0!</v>
      </c>
      <c r="I68" s="108" t="e">
        <f>+I18/I62</f>
        <v>#DIV/0!</v>
      </c>
      <c r="J68" s="109" t="e">
        <f>+J18/J62</f>
        <v>#DIV/0!</v>
      </c>
      <c r="K68" s="110" t="e">
        <f>+J68-I68</f>
        <v>#DIV/0!</v>
      </c>
      <c r="L68" s="111" t="e">
        <f>+L18/L62</f>
        <v>#DIV/0!</v>
      </c>
      <c r="M68" s="112" t="e">
        <f>+M18/M62</f>
        <v>#DIV/0!</v>
      </c>
      <c r="N68" s="113" t="e">
        <f>+M68-L68</f>
        <v>#DIV/0!</v>
      </c>
      <c r="O68" s="108" t="e">
        <f>+O18/O62</f>
        <v>#DIV/0!</v>
      </c>
      <c r="P68" s="109" t="e">
        <f>+P18/P62</f>
        <v>#DIV/0!</v>
      </c>
      <c r="Q68" s="110" t="e">
        <f>+P68-O68</f>
        <v>#DIV/0!</v>
      </c>
      <c r="R68" s="111" t="e">
        <f>+R18/R62</f>
        <v>#DIV/0!</v>
      </c>
      <c r="S68" s="112" t="e">
        <f>+S18/S62</f>
        <v>#DIV/0!</v>
      </c>
      <c r="T68" s="113" t="e">
        <f>+S68-R68</f>
        <v>#DIV/0!</v>
      </c>
      <c r="U68" s="108" t="e">
        <f>+U18/U62</f>
        <v>#DIV/0!</v>
      </c>
      <c r="V68" s="109" t="e">
        <f>+V18/V62</f>
        <v>#DIV/0!</v>
      </c>
      <c r="W68" s="110" t="e">
        <f>+V68-U68</f>
        <v>#DIV/0!</v>
      </c>
      <c r="X68" s="111" t="e">
        <f>+X18/X62</f>
        <v>#DIV/0!</v>
      </c>
      <c r="Y68" s="112" t="e">
        <f>+Y18/Y62</f>
        <v>#DIV/0!</v>
      </c>
      <c r="Z68" s="113" t="e">
        <f>+Y68-X68</f>
        <v>#DIV/0!</v>
      </c>
      <c r="AA68" s="108" t="e">
        <f>+AA18/AA62</f>
        <v>#DIV/0!</v>
      </c>
      <c r="AB68" s="109" t="e">
        <f>+AB18/AB62</f>
        <v>#DIV/0!</v>
      </c>
      <c r="AC68" s="110" t="e">
        <f>+AB68-AA68</f>
        <v>#DIV/0!</v>
      </c>
      <c r="AD68" s="111" t="e">
        <f>+AD18/AD62</f>
        <v>#DIV/0!</v>
      </c>
      <c r="AE68" s="112" t="e">
        <f>+AE18/AE62</f>
        <v>#DIV/0!</v>
      </c>
      <c r="AF68" s="113" t="e">
        <f>+AE68-AD68</f>
        <v>#DIV/0!</v>
      </c>
      <c r="AG68" s="108" t="e">
        <f>+AG18/AG62</f>
        <v>#DIV/0!</v>
      </c>
      <c r="AH68" s="109" t="e">
        <f>+AH18/AH62</f>
        <v>#DIV/0!</v>
      </c>
      <c r="AI68" s="110" t="e">
        <f>+AH68-AG68</f>
        <v>#DIV/0!</v>
      </c>
      <c r="AJ68" s="111" t="e">
        <f>+AJ18/AJ62</f>
        <v>#DIV/0!</v>
      </c>
      <c r="AK68" s="112" t="e">
        <f>+AK18/AK62</f>
        <v>#DIV/0!</v>
      </c>
      <c r="AL68" s="113" t="e">
        <f>+AK68-AJ68</f>
        <v>#DIV/0!</v>
      </c>
    </row>
    <row r="69" spans="1:38" x14ac:dyDescent="0.25">
      <c r="A69" s="87"/>
      <c r="B69" s="106" t="s">
        <v>257</v>
      </c>
      <c r="C69" s="90"/>
      <c r="D69" s="90"/>
      <c r="E69" s="90"/>
      <c r="I69" s="90"/>
      <c r="J69" s="90"/>
      <c r="K69" s="90"/>
      <c r="O69" s="90"/>
      <c r="P69" s="90"/>
      <c r="Q69" s="90"/>
      <c r="U69" s="90"/>
      <c r="V69" s="90"/>
      <c r="W69" s="90"/>
      <c r="AA69" s="90"/>
      <c r="AB69" s="90"/>
      <c r="AC69" s="90"/>
      <c r="AG69" s="90"/>
      <c r="AH69" s="90"/>
      <c r="AI69" s="90"/>
    </row>
    <row r="70" spans="1:38" x14ac:dyDescent="0.25">
      <c r="A70" s="87"/>
      <c r="C70" s="90"/>
      <c r="D70" s="90"/>
      <c r="E70" s="90"/>
      <c r="I70" s="90"/>
      <c r="J70" s="90"/>
      <c r="K70" s="90"/>
      <c r="O70" s="90"/>
      <c r="P70" s="90"/>
      <c r="Q70" s="90"/>
      <c r="U70" s="90"/>
      <c r="V70" s="90"/>
      <c r="W70" s="90"/>
      <c r="AA70" s="90"/>
      <c r="AB70" s="90"/>
      <c r="AC70" s="90"/>
      <c r="AG70" s="90"/>
      <c r="AH70" s="90"/>
      <c r="AI70" s="90"/>
      <c r="AJ70" s="114"/>
      <c r="AK70" s="114"/>
      <c r="AL70" s="115"/>
    </row>
    <row r="71" spans="1:38" x14ac:dyDescent="0.25">
      <c r="A71" s="87" t="s">
        <v>268</v>
      </c>
      <c r="B71" s="101" t="s">
        <v>258</v>
      </c>
      <c r="C71" s="62" t="e">
        <f>+C18/IMPOSTAZIONI!#REF!</f>
        <v>#REF!</v>
      </c>
      <c r="D71" s="62" t="e">
        <f>+D18/IMPOSTAZIONI!#REF!</f>
        <v>#REF!</v>
      </c>
      <c r="E71" s="110" t="e">
        <f>+D71-C71</f>
        <v>#REF!</v>
      </c>
      <c r="F71" s="63" t="e">
        <f>+F18/IMPOSTAZIONI!#REF!</f>
        <v>#REF!</v>
      </c>
      <c r="G71" s="63" t="e">
        <f>+G18/IMPOSTAZIONI!#REF!</f>
        <v>#REF!</v>
      </c>
      <c r="H71" s="113" t="e">
        <f>+G71-F71</f>
        <v>#REF!</v>
      </c>
      <c r="I71" s="62" t="e">
        <f>+I18/IMPOSTAZIONI!#REF!</f>
        <v>#REF!</v>
      </c>
      <c r="J71" s="62" t="e">
        <f>+J18/IMPOSTAZIONI!#REF!</f>
        <v>#REF!</v>
      </c>
      <c r="K71" s="110" t="e">
        <f>+J71-I71</f>
        <v>#REF!</v>
      </c>
      <c r="L71" s="63" t="e">
        <f>+L18/IMPOSTAZIONI!#REF!</f>
        <v>#REF!</v>
      </c>
      <c r="M71" s="63" t="e">
        <f>+M18/IMPOSTAZIONI!#REF!</f>
        <v>#REF!</v>
      </c>
      <c r="N71" s="113" t="e">
        <f>+M71-L71</f>
        <v>#REF!</v>
      </c>
      <c r="O71" s="62" t="e">
        <f>+O18/IMPOSTAZIONI!#REF!</f>
        <v>#REF!</v>
      </c>
      <c r="P71" s="62" t="e">
        <f>+P18/IMPOSTAZIONI!#REF!</f>
        <v>#REF!</v>
      </c>
      <c r="Q71" s="110" t="e">
        <f>+P71-O71</f>
        <v>#REF!</v>
      </c>
      <c r="R71" s="63" t="e">
        <f>+R18/IMPOSTAZIONI!#REF!</f>
        <v>#REF!</v>
      </c>
      <c r="S71" s="63" t="e">
        <f>+S18/IMPOSTAZIONI!#REF!</f>
        <v>#REF!</v>
      </c>
      <c r="T71" s="113" t="e">
        <f>+S71-R71</f>
        <v>#REF!</v>
      </c>
      <c r="U71" s="62" t="e">
        <f>+U18/IMPOSTAZIONI!#REF!</f>
        <v>#REF!</v>
      </c>
      <c r="V71" s="62" t="e">
        <f>+V18/IMPOSTAZIONI!#REF!</f>
        <v>#REF!</v>
      </c>
      <c r="W71" s="110" t="e">
        <f>+V71-U71</f>
        <v>#REF!</v>
      </c>
      <c r="X71" s="63" t="e">
        <f>+X18/IMPOSTAZIONI!#REF!</f>
        <v>#REF!</v>
      </c>
      <c r="Y71" s="63" t="e">
        <f>+Y18/IMPOSTAZIONI!#REF!</f>
        <v>#REF!</v>
      </c>
      <c r="Z71" s="113" t="e">
        <f>+Y71-X71</f>
        <v>#REF!</v>
      </c>
      <c r="AA71" s="62" t="e">
        <f>+AA18/IMPOSTAZIONI!#REF!</f>
        <v>#REF!</v>
      </c>
      <c r="AB71" s="62" t="e">
        <f>+AB18/IMPOSTAZIONI!#REF!</f>
        <v>#REF!</v>
      </c>
      <c r="AC71" s="110" t="e">
        <f>+AB71-AA71</f>
        <v>#REF!</v>
      </c>
      <c r="AD71" s="63" t="e">
        <f>+AD18/IMPOSTAZIONI!#REF!</f>
        <v>#REF!</v>
      </c>
      <c r="AE71" s="63" t="e">
        <f>+AE18/IMPOSTAZIONI!#REF!</f>
        <v>#REF!</v>
      </c>
      <c r="AF71" s="113" t="e">
        <f>+AE71-AD71</f>
        <v>#REF!</v>
      </c>
      <c r="AG71" s="62" t="e">
        <f>+AG18/IMPOSTAZIONI!#REF!</f>
        <v>#REF!</v>
      </c>
      <c r="AH71" s="62" t="e">
        <f>+AH18/IMPOSTAZIONI!#REF!</f>
        <v>#REF!</v>
      </c>
      <c r="AI71" s="110" t="e">
        <f>+AH71-AG71</f>
        <v>#REF!</v>
      </c>
      <c r="AJ71" s="63" t="e">
        <f>+AJ18/IMPOSTAZIONI!#REF!</f>
        <v>#REF!</v>
      </c>
      <c r="AK71" s="63" t="e">
        <f>+AK18/IMPOSTAZIONI!#REF!</f>
        <v>#REF!</v>
      </c>
      <c r="AL71" s="113" t="e">
        <f>+AK71-AJ71</f>
        <v>#REF!</v>
      </c>
    </row>
    <row r="72" spans="1:38" x14ac:dyDescent="0.25">
      <c r="B72" s="106" t="s">
        <v>259</v>
      </c>
    </row>
    <row r="74" spans="1:38" x14ac:dyDescent="0.25">
      <c r="B74" s="116" t="s">
        <v>93</v>
      </c>
      <c r="C74" s="42" t="s">
        <v>82</v>
      </c>
      <c r="G74" s="42" t="s">
        <v>82</v>
      </c>
      <c r="J74" s="42" t="s">
        <v>82</v>
      </c>
      <c r="M74" s="42" t="s">
        <v>82</v>
      </c>
      <c r="P74" s="42" t="s">
        <v>82</v>
      </c>
      <c r="S74" s="42" t="s">
        <v>82</v>
      </c>
      <c r="V74" s="42" t="s">
        <v>82</v>
      </c>
      <c r="Y74" s="42" t="s">
        <v>82</v>
      </c>
      <c r="AB74" s="42" t="s">
        <v>82</v>
      </c>
      <c r="AE74" s="42" t="s">
        <v>82</v>
      </c>
      <c r="AH74" s="42" t="s">
        <v>82</v>
      </c>
      <c r="AK74" s="42" t="s">
        <v>82</v>
      </c>
    </row>
  </sheetData>
  <sheetProtection algorithmName="SHA-512" hashValue="xGfa6QthgPiRPO5IEARetTL22PPVhARkzvlGIfU+VVSjj2Ln8HRbUDNeVIPqMtiZFu62U+ZPVNSqKeaeynryZQ==" saltValue="KNCo0ta3HNDxw82eKGJ8WA==" spinCount="100000" sheet="1" objects="1" scenarios="1"/>
  <mergeCells count="41">
    <mergeCell ref="AJ4:AL4"/>
    <mergeCell ref="AJ5:AL5"/>
    <mergeCell ref="AM4:AQ4"/>
    <mergeCell ref="AM5:AQ5"/>
    <mergeCell ref="B5:B6"/>
    <mergeCell ref="AA4:AC4"/>
    <mergeCell ref="AA5:AC5"/>
    <mergeCell ref="AD4:AF4"/>
    <mergeCell ref="AD5:AF5"/>
    <mergeCell ref="AG4:AI4"/>
    <mergeCell ref="AG5:AI5"/>
    <mergeCell ref="R4:T4"/>
    <mergeCell ref="R5:T5"/>
    <mergeCell ref="U4:W4"/>
    <mergeCell ref="U5:W5"/>
    <mergeCell ref="X4:Z4"/>
    <mergeCell ref="X5:Z5"/>
    <mergeCell ref="A49:A54"/>
    <mergeCell ref="F4:H4"/>
    <mergeCell ref="F5:H5"/>
    <mergeCell ref="I4:K4"/>
    <mergeCell ref="I5:K5"/>
    <mergeCell ref="O4:Q4"/>
    <mergeCell ref="O5:Q5"/>
    <mergeCell ref="C4:E4"/>
    <mergeCell ref="C5:E5"/>
    <mergeCell ref="A20:A25"/>
    <mergeCell ref="L4:N4"/>
    <mergeCell ref="L5:N5"/>
    <mergeCell ref="C58:E58"/>
    <mergeCell ref="F58:H58"/>
    <mergeCell ref="I58:K58"/>
    <mergeCell ref="L58:N58"/>
    <mergeCell ref="O58:Q58"/>
    <mergeCell ref="AG58:AI58"/>
    <mergeCell ref="AJ58:AL58"/>
    <mergeCell ref="R58:T58"/>
    <mergeCell ref="U58:W58"/>
    <mergeCell ref="X58:Z58"/>
    <mergeCell ref="AA58:AC58"/>
    <mergeCell ref="AD58:AF58"/>
  </mergeCells>
  <conditionalFormatting sqref="B5:B6">
    <cfRule type="containsText" dxfId="749" priority="78" operator="containsText" text="escluso">
      <formula>NOT(ISERROR(SEARCH("escluso",B5)))</formula>
    </cfRule>
  </conditionalFormatting>
  <conditionalFormatting sqref="C54:AQ56">
    <cfRule type="cellIs" dxfId="748" priority="94" operator="lessThan">
      <formula>0</formula>
    </cfRule>
  </conditionalFormatting>
  <conditionalFormatting sqref="E7">
    <cfRule type="cellIs" dxfId="747" priority="93" operator="lessThan">
      <formula>0</formula>
    </cfRule>
  </conditionalFormatting>
  <conditionalFormatting sqref="E8">
    <cfRule type="cellIs" dxfId="746" priority="271" operator="lessThan">
      <formula>0</formula>
    </cfRule>
  </conditionalFormatting>
  <conditionalFormatting sqref="E9:E12">
    <cfRule type="cellIs" dxfId="745" priority="270" operator="lessThan">
      <formula>0</formula>
    </cfRule>
  </conditionalFormatting>
  <conditionalFormatting sqref="E13">
    <cfRule type="cellIs" dxfId="744" priority="269" operator="greaterThan">
      <formula>0</formula>
    </cfRule>
  </conditionalFormatting>
  <conditionalFormatting sqref="E14:E17">
    <cfRule type="cellIs" dxfId="743" priority="268" operator="greaterThan">
      <formula>0</formula>
    </cfRule>
  </conditionalFormatting>
  <conditionalFormatting sqref="E18">
    <cfRule type="cellIs" dxfId="742" priority="79" operator="lessThan">
      <formula>0</formula>
    </cfRule>
  </conditionalFormatting>
  <conditionalFormatting sqref="E21:E31">
    <cfRule type="cellIs" dxfId="741" priority="266" operator="greaterThan">
      <formula>0</formula>
    </cfRule>
  </conditionalFormatting>
  <conditionalFormatting sqref="E32">
    <cfRule type="cellIs" dxfId="740" priority="265" operator="greaterThan">
      <formula>0</formula>
    </cfRule>
  </conditionalFormatting>
  <conditionalFormatting sqref="E35:E51">
    <cfRule type="cellIs" dxfId="739" priority="263" operator="greaterThan">
      <formula>0</formula>
    </cfRule>
  </conditionalFormatting>
  <conditionalFormatting sqref="E52:E53">
    <cfRule type="cellIs" dxfId="738" priority="261" operator="greaterThan">
      <formula>0</formula>
    </cfRule>
  </conditionalFormatting>
  <conditionalFormatting sqref="E61">
    <cfRule type="cellIs" dxfId="737" priority="77" operator="lessThan">
      <formula>0</formula>
    </cfRule>
  </conditionalFormatting>
  <conditionalFormatting sqref="E63">
    <cfRule type="cellIs" dxfId="736" priority="75" operator="lessThan">
      <formula>0</formula>
    </cfRule>
  </conditionalFormatting>
  <conditionalFormatting sqref="E65">
    <cfRule type="cellIs" dxfId="735" priority="73" operator="lessThan">
      <formula>0</formula>
    </cfRule>
  </conditionalFormatting>
  <conditionalFormatting sqref="E68">
    <cfRule type="cellIs" dxfId="734" priority="71" operator="lessThan">
      <formula>0</formula>
    </cfRule>
  </conditionalFormatting>
  <conditionalFormatting sqref="E71">
    <cfRule type="cellIs" dxfId="733" priority="69" operator="lessThan">
      <formula>0</formula>
    </cfRule>
  </conditionalFormatting>
  <conditionalFormatting sqref="H7">
    <cfRule type="cellIs" dxfId="732" priority="92" operator="lessThan">
      <formula>0</formula>
    </cfRule>
  </conditionalFormatting>
  <conditionalFormatting sqref="H8">
    <cfRule type="cellIs" dxfId="731" priority="258" operator="lessThan">
      <formula>0</formula>
    </cfRule>
  </conditionalFormatting>
  <conditionalFormatting sqref="H9:H12">
    <cfRule type="cellIs" dxfId="730" priority="257" operator="lessThan">
      <formula>0</formula>
    </cfRule>
  </conditionalFormatting>
  <conditionalFormatting sqref="H13">
    <cfRule type="cellIs" dxfId="729" priority="256" operator="greaterThan">
      <formula>0</formula>
    </cfRule>
  </conditionalFormatting>
  <conditionalFormatting sqref="H14:H17">
    <cfRule type="cellIs" dxfId="728" priority="255" operator="greaterThan">
      <formula>0</formula>
    </cfRule>
  </conditionalFormatting>
  <conditionalFormatting sqref="H18">
    <cfRule type="cellIs" dxfId="727" priority="254" operator="lessThan">
      <formula>0</formula>
    </cfRule>
  </conditionalFormatting>
  <conditionalFormatting sqref="H21:H31">
    <cfRule type="cellIs" dxfId="726" priority="253" operator="greaterThan">
      <formula>0</formula>
    </cfRule>
  </conditionalFormatting>
  <conditionalFormatting sqref="H32">
    <cfRule type="cellIs" dxfId="725" priority="252" operator="greaterThan">
      <formula>0</formula>
    </cfRule>
  </conditionalFormatting>
  <conditionalFormatting sqref="H35:H51">
    <cfRule type="cellIs" dxfId="724" priority="251" operator="greaterThan">
      <formula>0</formula>
    </cfRule>
  </conditionalFormatting>
  <conditionalFormatting sqref="H52:H53">
    <cfRule type="cellIs" dxfId="723" priority="249" operator="greaterThan">
      <formula>0</formula>
    </cfRule>
  </conditionalFormatting>
  <conditionalFormatting sqref="H61">
    <cfRule type="cellIs" dxfId="722" priority="66" operator="lessThan">
      <formula>0</formula>
    </cfRule>
  </conditionalFormatting>
  <conditionalFormatting sqref="H63">
    <cfRule type="cellIs" dxfId="721" priority="65" operator="lessThan">
      <formula>0</formula>
    </cfRule>
  </conditionalFormatting>
  <conditionalFormatting sqref="H65">
    <cfRule type="cellIs" dxfId="720" priority="39" operator="lessThan">
      <formula>0</formula>
    </cfRule>
  </conditionalFormatting>
  <conditionalFormatting sqref="H68">
    <cfRule type="cellIs" dxfId="719" priority="26" operator="lessThan">
      <formula>0</formula>
    </cfRule>
  </conditionalFormatting>
  <conditionalFormatting sqref="H71">
    <cfRule type="cellIs" dxfId="718" priority="14" operator="lessThan">
      <formula>0</formula>
    </cfRule>
  </conditionalFormatting>
  <conditionalFormatting sqref="K7">
    <cfRule type="cellIs" dxfId="717" priority="91" operator="lessThan">
      <formula>0</formula>
    </cfRule>
  </conditionalFormatting>
  <conditionalFormatting sqref="K8 N8">
    <cfRule type="cellIs" dxfId="716" priority="246" operator="lessThan">
      <formula>0</formula>
    </cfRule>
  </conditionalFormatting>
  <conditionalFormatting sqref="K9:K12 N9:N12">
    <cfRule type="cellIs" dxfId="715" priority="245" operator="lessThan">
      <formula>0</formula>
    </cfRule>
  </conditionalFormatting>
  <conditionalFormatting sqref="K13 N13">
    <cfRule type="cellIs" dxfId="714" priority="244" operator="greaterThan">
      <formula>0</formula>
    </cfRule>
  </conditionalFormatting>
  <conditionalFormatting sqref="K14:K17 N14:N17">
    <cfRule type="cellIs" dxfId="713" priority="243" operator="greaterThan">
      <formula>0</formula>
    </cfRule>
  </conditionalFormatting>
  <conditionalFormatting sqref="K18 N18">
    <cfRule type="cellIs" dxfId="712" priority="242" operator="lessThan">
      <formula>0</formula>
    </cfRule>
  </conditionalFormatting>
  <conditionalFormatting sqref="K21:K31 N21:N31">
    <cfRule type="cellIs" dxfId="711" priority="241" operator="greaterThan">
      <formula>0</formula>
    </cfRule>
  </conditionalFormatting>
  <conditionalFormatting sqref="K32 N32">
    <cfRule type="cellIs" dxfId="710" priority="240" operator="greaterThan">
      <formula>0</formula>
    </cfRule>
  </conditionalFormatting>
  <conditionalFormatting sqref="K35:K51 N35:N51">
    <cfRule type="cellIs" dxfId="709" priority="239" operator="greaterThan">
      <formula>0</formula>
    </cfRule>
  </conditionalFormatting>
  <conditionalFormatting sqref="K52:K53 N52:N53">
    <cfRule type="cellIs" dxfId="708" priority="237" operator="greaterThan">
      <formula>0</formula>
    </cfRule>
  </conditionalFormatting>
  <conditionalFormatting sqref="K61">
    <cfRule type="cellIs" dxfId="707" priority="62" operator="lessThan">
      <formula>0</formula>
    </cfRule>
  </conditionalFormatting>
  <conditionalFormatting sqref="K63">
    <cfRule type="cellIs" dxfId="706" priority="61" operator="lessThan">
      <formula>0</formula>
    </cfRule>
  </conditionalFormatting>
  <conditionalFormatting sqref="K65">
    <cfRule type="cellIs" dxfId="705" priority="38" operator="lessThan">
      <formula>0</formula>
    </cfRule>
  </conditionalFormatting>
  <conditionalFormatting sqref="K68">
    <cfRule type="cellIs" dxfId="704" priority="25" operator="lessThan">
      <formula>0</formula>
    </cfRule>
  </conditionalFormatting>
  <conditionalFormatting sqref="K71">
    <cfRule type="cellIs" dxfId="703" priority="13" operator="lessThan">
      <formula>0</formula>
    </cfRule>
  </conditionalFormatting>
  <conditionalFormatting sqref="N7">
    <cfRule type="cellIs" dxfId="702" priority="90" operator="lessThan">
      <formula>0</formula>
    </cfRule>
  </conditionalFormatting>
  <conditionalFormatting sqref="N61">
    <cfRule type="cellIs" dxfId="701" priority="60" operator="lessThan">
      <formula>0</formula>
    </cfRule>
  </conditionalFormatting>
  <conditionalFormatting sqref="N63">
    <cfRule type="cellIs" dxfId="700" priority="59" operator="lessThan">
      <formula>0</formula>
    </cfRule>
  </conditionalFormatting>
  <conditionalFormatting sqref="N65">
    <cfRule type="cellIs" dxfId="699" priority="37" operator="lessThan">
      <formula>0</formula>
    </cfRule>
  </conditionalFormatting>
  <conditionalFormatting sqref="N68">
    <cfRule type="cellIs" dxfId="698" priority="24" operator="lessThan">
      <formula>0</formula>
    </cfRule>
  </conditionalFormatting>
  <conditionalFormatting sqref="N71">
    <cfRule type="cellIs" dxfId="697" priority="12" operator="lessThan">
      <formula>0</formula>
    </cfRule>
  </conditionalFormatting>
  <conditionalFormatting sqref="Q7">
    <cfRule type="cellIs" dxfId="696" priority="89" operator="lessThan">
      <formula>0</formula>
    </cfRule>
  </conditionalFormatting>
  <conditionalFormatting sqref="Q8">
    <cfRule type="cellIs" dxfId="695" priority="233" operator="lessThan">
      <formula>0</formula>
    </cfRule>
  </conditionalFormatting>
  <conditionalFormatting sqref="Q9:Q12">
    <cfRule type="cellIs" dxfId="694" priority="232" operator="lessThan">
      <formula>0</formula>
    </cfRule>
  </conditionalFormatting>
  <conditionalFormatting sqref="Q13">
    <cfRule type="cellIs" dxfId="693" priority="231" operator="greaterThan">
      <formula>0</formula>
    </cfRule>
  </conditionalFormatting>
  <conditionalFormatting sqref="Q14:Q17">
    <cfRule type="cellIs" dxfId="692" priority="230" operator="greaterThan">
      <formula>0</formula>
    </cfRule>
  </conditionalFormatting>
  <conditionalFormatting sqref="Q18">
    <cfRule type="cellIs" dxfId="691" priority="229" operator="lessThan">
      <formula>0</formula>
    </cfRule>
  </conditionalFormatting>
  <conditionalFormatting sqref="Q21:Q31">
    <cfRule type="cellIs" dxfId="690" priority="228" operator="greaterThan">
      <formula>0</formula>
    </cfRule>
  </conditionalFormatting>
  <conditionalFormatting sqref="Q32">
    <cfRule type="cellIs" dxfId="689" priority="227" operator="greaterThan">
      <formula>0</formula>
    </cfRule>
  </conditionalFormatting>
  <conditionalFormatting sqref="Q35:Q51">
    <cfRule type="cellIs" dxfId="688" priority="226" operator="greaterThan">
      <formula>0</formula>
    </cfRule>
  </conditionalFormatting>
  <conditionalFormatting sqref="Q52:Q53">
    <cfRule type="cellIs" dxfId="687" priority="224" operator="greaterThan">
      <formula>0</formula>
    </cfRule>
  </conditionalFormatting>
  <conditionalFormatting sqref="Q61">
    <cfRule type="cellIs" dxfId="686" priority="58" operator="lessThan">
      <formula>0</formula>
    </cfRule>
  </conditionalFormatting>
  <conditionalFormatting sqref="Q63">
    <cfRule type="cellIs" dxfId="685" priority="57" operator="lessThan">
      <formula>0</formula>
    </cfRule>
  </conditionalFormatting>
  <conditionalFormatting sqref="Q65">
    <cfRule type="cellIs" dxfId="684" priority="36" operator="lessThan">
      <formula>0</formula>
    </cfRule>
  </conditionalFormatting>
  <conditionalFormatting sqref="Q68">
    <cfRule type="cellIs" dxfId="683" priority="23" operator="lessThan">
      <formula>0</formula>
    </cfRule>
  </conditionalFormatting>
  <conditionalFormatting sqref="Q71">
    <cfRule type="cellIs" dxfId="682" priority="11" operator="lessThan">
      <formula>0</formula>
    </cfRule>
  </conditionalFormatting>
  <conditionalFormatting sqref="T7">
    <cfRule type="cellIs" dxfId="681" priority="88" operator="lessThan">
      <formula>0</formula>
    </cfRule>
  </conditionalFormatting>
  <conditionalFormatting sqref="T8">
    <cfRule type="cellIs" dxfId="680" priority="221" operator="lessThan">
      <formula>0</formula>
    </cfRule>
  </conditionalFormatting>
  <conditionalFormatting sqref="T9:T12">
    <cfRule type="cellIs" dxfId="679" priority="220" operator="lessThan">
      <formula>0</formula>
    </cfRule>
  </conditionalFormatting>
  <conditionalFormatting sqref="T13">
    <cfRule type="cellIs" dxfId="678" priority="219" operator="greaterThan">
      <formula>0</formula>
    </cfRule>
  </conditionalFormatting>
  <conditionalFormatting sqref="T14:T17">
    <cfRule type="cellIs" dxfId="677" priority="218" operator="greaterThan">
      <formula>0</formula>
    </cfRule>
  </conditionalFormatting>
  <conditionalFormatting sqref="T18">
    <cfRule type="cellIs" dxfId="676" priority="217" operator="lessThan">
      <formula>0</formula>
    </cfRule>
  </conditionalFormatting>
  <conditionalFormatting sqref="T21:T31">
    <cfRule type="cellIs" dxfId="675" priority="216" operator="greaterThan">
      <formula>0</formula>
    </cfRule>
  </conditionalFormatting>
  <conditionalFormatting sqref="T32">
    <cfRule type="cellIs" dxfId="674" priority="215" operator="greaterThan">
      <formula>0</formula>
    </cfRule>
  </conditionalFormatting>
  <conditionalFormatting sqref="T35:T51">
    <cfRule type="cellIs" dxfId="673" priority="214" operator="greaterThan">
      <formula>0</formula>
    </cfRule>
  </conditionalFormatting>
  <conditionalFormatting sqref="T52:T53">
    <cfRule type="cellIs" dxfId="672" priority="212" operator="greaterThan">
      <formula>0</formula>
    </cfRule>
  </conditionalFormatting>
  <conditionalFormatting sqref="T61">
    <cfRule type="cellIs" dxfId="671" priority="56" operator="lessThan">
      <formula>0</formula>
    </cfRule>
  </conditionalFormatting>
  <conditionalFormatting sqref="T63">
    <cfRule type="cellIs" dxfId="670" priority="55" operator="lessThan">
      <formula>0</formula>
    </cfRule>
  </conditionalFormatting>
  <conditionalFormatting sqref="T65">
    <cfRule type="cellIs" dxfId="669" priority="35" operator="lessThan">
      <formula>0</formula>
    </cfRule>
  </conditionalFormatting>
  <conditionalFormatting sqref="T68">
    <cfRule type="cellIs" dxfId="668" priority="22" operator="lessThan">
      <formula>0</formula>
    </cfRule>
  </conditionalFormatting>
  <conditionalFormatting sqref="T71">
    <cfRule type="cellIs" dxfId="667" priority="10" operator="lessThan">
      <formula>0</formula>
    </cfRule>
  </conditionalFormatting>
  <conditionalFormatting sqref="W7">
    <cfRule type="cellIs" dxfId="666" priority="87" operator="lessThan">
      <formula>0</formula>
    </cfRule>
  </conditionalFormatting>
  <conditionalFormatting sqref="W8">
    <cfRule type="cellIs" dxfId="665" priority="209" operator="lessThan">
      <formula>0</formula>
    </cfRule>
  </conditionalFormatting>
  <conditionalFormatting sqref="W9:W12">
    <cfRule type="cellIs" dxfId="664" priority="208" operator="lessThan">
      <formula>0</formula>
    </cfRule>
  </conditionalFormatting>
  <conditionalFormatting sqref="W13">
    <cfRule type="cellIs" dxfId="663" priority="207" operator="greaterThan">
      <formula>0</formula>
    </cfRule>
  </conditionalFormatting>
  <conditionalFormatting sqref="W14:W17">
    <cfRule type="cellIs" dxfId="662" priority="206" operator="greaterThan">
      <formula>0</formula>
    </cfRule>
  </conditionalFormatting>
  <conditionalFormatting sqref="W18">
    <cfRule type="cellIs" dxfId="661" priority="205" operator="lessThan">
      <formula>0</formula>
    </cfRule>
  </conditionalFormatting>
  <conditionalFormatting sqref="W21:W31">
    <cfRule type="cellIs" dxfId="660" priority="204" operator="greaterThan">
      <formula>0</formula>
    </cfRule>
  </conditionalFormatting>
  <conditionalFormatting sqref="W32">
    <cfRule type="cellIs" dxfId="659" priority="203" operator="greaterThan">
      <formula>0</formula>
    </cfRule>
  </conditionalFormatting>
  <conditionalFormatting sqref="W35:W51">
    <cfRule type="cellIs" dxfId="658" priority="202" operator="greaterThan">
      <formula>0</formula>
    </cfRule>
  </conditionalFormatting>
  <conditionalFormatting sqref="W52:W53">
    <cfRule type="cellIs" dxfId="657" priority="200" operator="greaterThan">
      <formula>0</formula>
    </cfRule>
  </conditionalFormatting>
  <conditionalFormatting sqref="W61">
    <cfRule type="cellIs" dxfId="656" priority="54" operator="lessThan">
      <formula>0</formula>
    </cfRule>
  </conditionalFormatting>
  <conditionalFormatting sqref="W63">
    <cfRule type="cellIs" dxfId="655" priority="53" operator="lessThan">
      <formula>0</formula>
    </cfRule>
  </conditionalFormatting>
  <conditionalFormatting sqref="W65">
    <cfRule type="cellIs" dxfId="654" priority="34" operator="lessThan">
      <formula>0</formula>
    </cfRule>
  </conditionalFormatting>
  <conditionalFormatting sqref="W68">
    <cfRule type="cellIs" dxfId="653" priority="21" operator="lessThan">
      <formula>0</formula>
    </cfRule>
  </conditionalFormatting>
  <conditionalFormatting sqref="W71">
    <cfRule type="cellIs" dxfId="652" priority="9" operator="lessThan">
      <formula>0</formula>
    </cfRule>
  </conditionalFormatting>
  <conditionalFormatting sqref="Z7">
    <cfRule type="cellIs" dxfId="651" priority="86" operator="lessThan">
      <formula>0</formula>
    </cfRule>
  </conditionalFormatting>
  <conditionalFormatting sqref="Z8">
    <cfRule type="cellIs" dxfId="650" priority="197" operator="lessThan">
      <formula>0</formula>
    </cfRule>
  </conditionalFormatting>
  <conditionalFormatting sqref="Z9:Z12">
    <cfRule type="cellIs" dxfId="649" priority="196" operator="lessThan">
      <formula>0</formula>
    </cfRule>
  </conditionalFormatting>
  <conditionalFormatting sqref="Z13">
    <cfRule type="cellIs" dxfId="648" priority="195" operator="greaterThan">
      <formula>0</formula>
    </cfRule>
  </conditionalFormatting>
  <conditionalFormatting sqref="Z14:Z17">
    <cfRule type="cellIs" dxfId="647" priority="194" operator="greaterThan">
      <formula>0</formula>
    </cfRule>
  </conditionalFormatting>
  <conditionalFormatting sqref="Z18">
    <cfRule type="cellIs" dxfId="646" priority="193" operator="lessThan">
      <formula>0</formula>
    </cfRule>
  </conditionalFormatting>
  <conditionalFormatting sqref="Z21:Z31">
    <cfRule type="cellIs" dxfId="645" priority="192" operator="greaterThan">
      <formula>0</formula>
    </cfRule>
  </conditionalFormatting>
  <conditionalFormatting sqref="Z32">
    <cfRule type="cellIs" dxfId="644" priority="191" operator="greaterThan">
      <formula>0</formula>
    </cfRule>
  </conditionalFormatting>
  <conditionalFormatting sqref="Z35:Z51">
    <cfRule type="cellIs" dxfId="643" priority="190" operator="greaterThan">
      <formula>0</formula>
    </cfRule>
  </conditionalFormatting>
  <conditionalFormatting sqref="Z52:Z53">
    <cfRule type="cellIs" dxfId="642" priority="188" operator="greaterThan">
      <formula>0</formula>
    </cfRule>
  </conditionalFormatting>
  <conditionalFormatting sqref="Z61">
    <cfRule type="cellIs" dxfId="641" priority="52" operator="lessThan">
      <formula>0</formula>
    </cfRule>
  </conditionalFormatting>
  <conditionalFormatting sqref="Z63">
    <cfRule type="cellIs" dxfId="640" priority="51" operator="lessThan">
      <formula>0</formula>
    </cfRule>
  </conditionalFormatting>
  <conditionalFormatting sqref="Z65">
    <cfRule type="cellIs" dxfId="639" priority="33" operator="lessThan">
      <formula>0</formula>
    </cfRule>
  </conditionalFormatting>
  <conditionalFormatting sqref="Z68">
    <cfRule type="cellIs" dxfId="638" priority="20" operator="lessThan">
      <formula>0</formula>
    </cfRule>
  </conditionalFormatting>
  <conditionalFormatting sqref="Z71">
    <cfRule type="cellIs" dxfId="637" priority="8" operator="lessThan">
      <formula>0</formula>
    </cfRule>
  </conditionalFormatting>
  <conditionalFormatting sqref="AC7">
    <cfRule type="cellIs" dxfId="636" priority="85" operator="lessThan">
      <formula>0</formula>
    </cfRule>
  </conditionalFormatting>
  <conditionalFormatting sqref="AC8">
    <cfRule type="cellIs" dxfId="635" priority="185" operator="lessThan">
      <formula>0</formula>
    </cfRule>
  </conditionalFormatting>
  <conditionalFormatting sqref="AC9:AC12">
    <cfRule type="cellIs" dxfId="634" priority="184" operator="lessThan">
      <formula>0</formula>
    </cfRule>
  </conditionalFormatting>
  <conditionalFormatting sqref="AC13">
    <cfRule type="cellIs" dxfId="633" priority="183" operator="greaterThan">
      <formula>0</formula>
    </cfRule>
  </conditionalFormatting>
  <conditionalFormatting sqref="AC14:AC17">
    <cfRule type="cellIs" dxfId="632" priority="182" operator="greaterThan">
      <formula>0</formula>
    </cfRule>
  </conditionalFormatting>
  <conditionalFormatting sqref="AC18">
    <cfRule type="cellIs" dxfId="631" priority="181" operator="lessThan">
      <formula>0</formula>
    </cfRule>
  </conditionalFormatting>
  <conditionalFormatting sqref="AC21:AC31">
    <cfRule type="cellIs" dxfId="630" priority="180" operator="greaterThan">
      <formula>0</formula>
    </cfRule>
  </conditionalFormatting>
  <conditionalFormatting sqref="AC32">
    <cfRule type="cellIs" dxfId="629" priority="179" operator="greaterThan">
      <formula>0</formula>
    </cfRule>
  </conditionalFormatting>
  <conditionalFormatting sqref="AC35:AC51">
    <cfRule type="cellIs" dxfId="628" priority="178" operator="greaterThan">
      <formula>0</formula>
    </cfRule>
  </conditionalFormatting>
  <conditionalFormatting sqref="AC52:AC53">
    <cfRule type="cellIs" dxfId="627" priority="176" operator="greaterThan">
      <formula>0</formula>
    </cfRule>
  </conditionalFormatting>
  <conditionalFormatting sqref="AC61">
    <cfRule type="cellIs" dxfId="626" priority="50" operator="lessThan">
      <formula>0</formula>
    </cfRule>
  </conditionalFormatting>
  <conditionalFormatting sqref="AC63">
    <cfRule type="cellIs" dxfId="625" priority="49" operator="lessThan">
      <formula>0</formula>
    </cfRule>
  </conditionalFormatting>
  <conditionalFormatting sqref="AC65">
    <cfRule type="cellIs" dxfId="624" priority="32" operator="lessThan">
      <formula>0</formula>
    </cfRule>
  </conditionalFormatting>
  <conditionalFormatting sqref="AC68">
    <cfRule type="cellIs" dxfId="623" priority="19" operator="lessThan">
      <formula>0</formula>
    </cfRule>
  </conditionalFormatting>
  <conditionalFormatting sqref="AC71">
    <cfRule type="cellIs" dxfId="622" priority="7" operator="lessThan">
      <formula>0</formula>
    </cfRule>
  </conditionalFormatting>
  <conditionalFormatting sqref="AF7">
    <cfRule type="cellIs" dxfId="621" priority="84" operator="lessThan">
      <formula>0</formula>
    </cfRule>
  </conditionalFormatting>
  <conditionalFormatting sqref="AF8">
    <cfRule type="cellIs" dxfId="620" priority="173" operator="lessThan">
      <formula>0</formula>
    </cfRule>
  </conditionalFormatting>
  <conditionalFormatting sqref="AF9:AF12">
    <cfRule type="cellIs" dxfId="619" priority="172" operator="lessThan">
      <formula>0</formula>
    </cfRule>
  </conditionalFormatting>
  <conditionalFormatting sqref="AF13">
    <cfRule type="cellIs" dxfId="618" priority="171" operator="greaterThan">
      <formula>0</formula>
    </cfRule>
  </conditionalFormatting>
  <conditionalFormatting sqref="AF14:AF17">
    <cfRule type="cellIs" dxfId="617" priority="170" operator="greaterThan">
      <formula>0</formula>
    </cfRule>
  </conditionalFormatting>
  <conditionalFormatting sqref="AF18">
    <cfRule type="cellIs" dxfId="616" priority="169" operator="lessThan">
      <formula>0</formula>
    </cfRule>
  </conditionalFormatting>
  <conditionalFormatting sqref="AF21:AF31">
    <cfRule type="cellIs" dxfId="615" priority="168" operator="greaterThan">
      <formula>0</formula>
    </cfRule>
  </conditionalFormatting>
  <conditionalFormatting sqref="AF32">
    <cfRule type="cellIs" dxfId="614" priority="167" operator="greaterThan">
      <formula>0</formula>
    </cfRule>
  </conditionalFormatting>
  <conditionalFormatting sqref="AF35:AF51">
    <cfRule type="cellIs" dxfId="613" priority="166" operator="greaterThan">
      <formula>0</formula>
    </cfRule>
  </conditionalFormatting>
  <conditionalFormatting sqref="AF52:AF53">
    <cfRule type="cellIs" dxfId="612" priority="164" operator="greaterThan">
      <formula>0</formula>
    </cfRule>
  </conditionalFormatting>
  <conditionalFormatting sqref="AF61">
    <cfRule type="cellIs" dxfId="611" priority="48" operator="lessThan">
      <formula>0</formula>
    </cfRule>
  </conditionalFormatting>
  <conditionalFormatting sqref="AF63">
    <cfRule type="cellIs" dxfId="610" priority="47" operator="lessThan">
      <formula>0</formula>
    </cfRule>
  </conditionalFormatting>
  <conditionalFormatting sqref="AF65">
    <cfRule type="cellIs" dxfId="609" priority="31" operator="lessThan">
      <formula>0</formula>
    </cfRule>
  </conditionalFormatting>
  <conditionalFormatting sqref="AF68">
    <cfRule type="cellIs" dxfId="608" priority="18" operator="lessThan">
      <formula>0</formula>
    </cfRule>
  </conditionalFormatting>
  <conditionalFormatting sqref="AF71">
    <cfRule type="cellIs" dxfId="607" priority="6" operator="lessThan">
      <formula>0</formula>
    </cfRule>
  </conditionalFormatting>
  <conditionalFormatting sqref="AI7">
    <cfRule type="cellIs" dxfId="606" priority="83" operator="lessThan">
      <formula>0</formula>
    </cfRule>
  </conditionalFormatting>
  <conditionalFormatting sqref="AI8">
    <cfRule type="cellIs" dxfId="605" priority="161" operator="lessThan">
      <formula>0</formula>
    </cfRule>
  </conditionalFormatting>
  <conditionalFormatting sqref="AI9:AI12">
    <cfRule type="cellIs" dxfId="604" priority="160" operator="lessThan">
      <formula>0</formula>
    </cfRule>
  </conditionalFormatting>
  <conditionalFormatting sqref="AI13">
    <cfRule type="cellIs" dxfId="603" priority="159" operator="greaterThan">
      <formula>0</formula>
    </cfRule>
  </conditionalFormatting>
  <conditionalFormatting sqref="AI14:AI17">
    <cfRule type="cellIs" dxfId="602" priority="158" operator="greaterThan">
      <formula>0</formula>
    </cfRule>
  </conditionalFormatting>
  <conditionalFormatting sqref="AI18">
    <cfRule type="cellIs" dxfId="601" priority="157" operator="lessThan">
      <formula>0</formula>
    </cfRule>
  </conditionalFormatting>
  <conditionalFormatting sqref="AI21:AI31">
    <cfRule type="cellIs" dxfId="600" priority="156" operator="greaterThan">
      <formula>0</formula>
    </cfRule>
  </conditionalFormatting>
  <conditionalFormatting sqref="AI32">
    <cfRule type="cellIs" dxfId="599" priority="155" operator="greaterThan">
      <formula>0</formula>
    </cfRule>
  </conditionalFormatting>
  <conditionalFormatting sqref="AI35:AI51">
    <cfRule type="cellIs" dxfId="598" priority="154" operator="greaterThan">
      <formula>0</formula>
    </cfRule>
  </conditionalFormatting>
  <conditionalFormatting sqref="AI52:AI53">
    <cfRule type="cellIs" dxfId="597" priority="152" operator="greaterThan">
      <formula>0</formula>
    </cfRule>
  </conditionalFormatting>
  <conditionalFormatting sqref="AI61">
    <cfRule type="cellIs" dxfId="596" priority="46" operator="lessThan">
      <formula>0</formula>
    </cfRule>
  </conditionalFormatting>
  <conditionalFormatting sqref="AI63">
    <cfRule type="cellIs" dxfId="595" priority="45" operator="lessThan">
      <formula>0</formula>
    </cfRule>
  </conditionalFormatting>
  <conditionalFormatting sqref="AI65">
    <cfRule type="cellIs" dxfId="594" priority="30" operator="lessThan">
      <formula>0</formula>
    </cfRule>
  </conditionalFormatting>
  <conditionalFormatting sqref="AI68">
    <cfRule type="cellIs" dxfId="593" priority="17" operator="lessThan">
      <formula>0</formula>
    </cfRule>
  </conditionalFormatting>
  <conditionalFormatting sqref="AI71">
    <cfRule type="cellIs" dxfId="592" priority="5" operator="lessThan">
      <formula>0</formula>
    </cfRule>
  </conditionalFormatting>
  <conditionalFormatting sqref="AL7">
    <cfRule type="cellIs" dxfId="591" priority="81" operator="lessThan">
      <formula>0</formula>
    </cfRule>
  </conditionalFormatting>
  <conditionalFormatting sqref="AL8">
    <cfRule type="cellIs" dxfId="590" priority="137" operator="lessThan">
      <formula>0</formula>
    </cfRule>
  </conditionalFormatting>
  <conditionalFormatting sqref="AL9:AL12">
    <cfRule type="cellIs" dxfId="589" priority="136" operator="lessThan">
      <formula>0</formula>
    </cfRule>
  </conditionalFormatting>
  <conditionalFormatting sqref="AL13">
    <cfRule type="cellIs" dxfId="588" priority="135" operator="greaterThan">
      <formula>0</formula>
    </cfRule>
  </conditionalFormatting>
  <conditionalFormatting sqref="AL14:AL17">
    <cfRule type="cellIs" dxfId="587" priority="134" operator="greaterThan">
      <formula>0</formula>
    </cfRule>
  </conditionalFormatting>
  <conditionalFormatting sqref="AL18">
    <cfRule type="cellIs" dxfId="586" priority="133" operator="lessThan">
      <formula>0</formula>
    </cfRule>
  </conditionalFormatting>
  <conditionalFormatting sqref="AL21:AL31">
    <cfRule type="cellIs" dxfId="585" priority="132" operator="greaterThan">
      <formula>0</formula>
    </cfRule>
  </conditionalFormatting>
  <conditionalFormatting sqref="AL32">
    <cfRule type="cellIs" dxfId="584" priority="131" operator="greaterThan">
      <formula>0</formula>
    </cfRule>
  </conditionalFormatting>
  <conditionalFormatting sqref="AL35:AL51">
    <cfRule type="cellIs" dxfId="583" priority="130" operator="greaterThan">
      <formula>0</formula>
    </cfRule>
  </conditionalFormatting>
  <conditionalFormatting sqref="AL52:AL53">
    <cfRule type="cellIs" dxfId="582" priority="128" operator="greaterThan">
      <formula>0</formula>
    </cfRule>
  </conditionalFormatting>
  <conditionalFormatting sqref="AL61">
    <cfRule type="cellIs" dxfId="581" priority="42" operator="lessThan">
      <formula>0</formula>
    </cfRule>
  </conditionalFormatting>
  <conditionalFormatting sqref="AL63">
    <cfRule type="cellIs" dxfId="580" priority="41" operator="lessThan">
      <formula>0</formula>
    </cfRule>
  </conditionalFormatting>
  <conditionalFormatting sqref="AL65">
    <cfRule type="cellIs" dxfId="579" priority="28" operator="lessThan">
      <formula>0</formula>
    </cfRule>
  </conditionalFormatting>
  <conditionalFormatting sqref="AL68">
    <cfRule type="cellIs" dxfId="578" priority="15" operator="lessThan">
      <formula>0</formula>
    </cfRule>
  </conditionalFormatting>
  <conditionalFormatting sqref="AL70:AL71">
    <cfRule type="cellIs" dxfId="577" priority="1" operator="lessThan">
      <formula>0</formula>
    </cfRule>
  </conditionalFormatting>
  <conditionalFormatting sqref="AQ7:AQ8">
    <cfRule type="cellIs" dxfId="576" priority="80" operator="lessThan">
      <formula>0</formula>
    </cfRule>
  </conditionalFormatting>
  <conditionalFormatting sqref="AQ9:AQ12">
    <cfRule type="cellIs" dxfId="575" priority="112" operator="lessThan">
      <formula>0</formula>
    </cfRule>
  </conditionalFormatting>
  <conditionalFormatting sqref="AQ13">
    <cfRule type="cellIs" dxfId="574" priority="111" operator="greaterThan">
      <formula>0</formula>
    </cfRule>
  </conditionalFormatting>
  <conditionalFormatting sqref="AQ14:AQ17">
    <cfRule type="cellIs" dxfId="573" priority="110" operator="greaterThan">
      <formula>0</formula>
    </cfRule>
  </conditionalFormatting>
  <conditionalFormatting sqref="AQ18">
    <cfRule type="cellIs" dxfId="572" priority="109" operator="lessThan">
      <formula>0</formula>
    </cfRule>
  </conditionalFormatting>
  <conditionalFormatting sqref="AQ21:AQ31">
    <cfRule type="cellIs" dxfId="571" priority="108" operator="greaterThan">
      <formula>0</formula>
    </cfRule>
  </conditionalFormatting>
  <conditionalFormatting sqref="AQ32">
    <cfRule type="cellIs" dxfId="570" priority="107" operator="greaterThan">
      <formula>0</formula>
    </cfRule>
  </conditionalFormatting>
  <conditionalFormatting sqref="AQ35:AQ51">
    <cfRule type="cellIs" dxfId="569" priority="106" operator="greaterThan">
      <formula>0</formula>
    </cfRule>
  </conditionalFormatting>
  <conditionalFormatting sqref="AQ52:AQ53">
    <cfRule type="cellIs" dxfId="568" priority="104" operator="greaterThan">
      <formula>0</formula>
    </cfRule>
  </conditionalFormatting>
  <hyperlinks>
    <hyperlink ref="B2" location="'MENU BDG'!A1" display="Indietro" xr:uid="{C5577D1C-BD11-4BFA-B568-C800AB2A9B7C}"/>
    <hyperlink ref="B74" location="'REP1'!A7" display="Vai inizio pagina" xr:uid="{C635B889-970A-4A80-9629-34EDFED856E9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F2743-9135-467C-BBE1-8F41302C0496}">
  <dimension ref="A1:AR63"/>
  <sheetViews>
    <sheetView showRowColHeader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9.140625" defaultRowHeight="15" x14ac:dyDescent="0.25"/>
  <cols>
    <col min="1" max="1" width="5.7109375" style="40" customWidth="1"/>
    <col min="2" max="2" width="42.28515625" style="40" customWidth="1"/>
    <col min="3" max="3" width="16.7109375" style="38" bestFit="1" customWidth="1"/>
    <col min="4" max="5" width="16.7109375" style="38" customWidth="1"/>
    <col min="6" max="6" width="16.7109375" style="38" bestFit="1" customWidth="1"/>
    <col min="7" max="8" width="16.7109375" style="38" customWidth="1"/>
    <col min="9" max="9" width="16.7109375" style="38" bestFit="1" customWidth="1"/>
    <col min="10" max="11" width="16.7109375" style="38" customWidth="1"/>
    <col min="12" max="12" width="16.7109375" style="38" bestFit="1" customWidth="1"/>
    <col min="13" max="14" width="16.7109375" style="38" customWidth="1"/>
    <col min="15" max="15" width="16.7109375" style="38" bestFit="1" customWidth="1"/>
    <col min="16" max="17" width="16.7109375" style="38" customWidth="1"/>
    <col min="18" max="18" width="16.7109375" style="38" bestFit="1" customWidth="1"/>
    <col min="19" max="20" width="16.7109375" style="38" customWidth="1"/>
    <col min="21" max="21" width="16.7109375" style="38" bestFit="1" customWidth="1"/>
    <col min="22" max="23" width="16.7109375" style="38" customWidth="1"/>
    <col min="24" max="24" width="16.7109375" style="38" bestFit="1" customWidth="1"/>
    <col min="25" max="26" width="16.7109375" style="38" customWidth="1"/>
    <col min="27" max="27" width="16.7109375" style="38" bestFit="1" customWidth="1"/>
    <col min="28" max="29" width="16.7109375" style="38" customWidth="1"/>
    <col min="30" max="30" width="16.7109375" style="38" bestFit="1" customWidth="1"/>
    <col min="31" max="32" width="16.7109375" style="38" customWidth="1"/>
    <col min="33" max="33" width="16.7109375" style="38" bestFit="1" customWidth="1"/>
    <col min="34" max="35" width="16.7109375" style="38" customWidth="1"/>
    <col min="36" max="36" width="16.7109375" style="38" bestFit="1" customWidth="1"/>
    <col min="37" max="39" width="16.7109375" style="38" customWidth="1"/>
    <col min="40" max="40" width="8.140625" style="39" customWidth="1"/>
    <col min="41" max="41" width="16.7109375" style="38" customWidth="1"/>
    <col min="42" max="42" width="8.28515625" style="39" customWidth="1"/>
    <col min="43" max="43" width="16.7109375" style="38" customWidth="1"/>
    <col min="44" max="16384" width="9.140625" style="40"/>
  </cols>
  <sheetData>
    <row r="1" spans="2:44" x14ac:dyDescent="0.25">
      <c r="B1" s="37">
        <f>+IMPOSTAZIONI!C6</f>
        <v>0</v>
      </c>
    </row>
    <row r="2" spans="2:44" x14ac:dyDescent="0.25">
      <c r="B2" s="41" t="s">
        <v>4</v>
      </c>
      <c r="C2" s="42" t="s">
        <v>82</v>
      </c>
      <c r="F2" s="42" t="s">
        <v>82</v>
      </c>
      <c r="I2" s="42" t="s">
        <v>82</v>
      </c>
      <c r="L2" s="42" t="s">
        <v>82</v>
      </c>
      <c r="O2" s="42" t="s">
        <v>82</v>
      </c>
      <c r="R2" s="42" t="s">
        <v>82</v>
      </c>
      <c r="U2" s="42" t="s">
        <v>82</v>
      </c>
      <c r="X2" s="42" t="s">
        <v>82</v>
      </c>
      <c r="AA2" s="42" t="s">
        <v>82</v>
      </c>
      <c r="AD2" s="42" t="s">
        <v>82</v>
      </c>
      <c r="AG2" s="42" t="s">
        <v>82</v>
      </c>
      <c r="AJ2" s="42" t="s">
        <v>82</v>
      </c>
      <c r="AN2" s="142"/>
      <c r="AP2" s="42" t="s">
        <v>82</v>
      </c>
    </row>
    <row r="4" spans="2:44" s="45" customFormat="1" ht="30" x14ac:dyDescent="0.25">
      <c r="B4" s="43" t="s">
        <v>251</v>
      </c>
      <c r="C4" s="553" t="s">
        <v>67</v>
      </c>
      <c r="D4" s="553"/>
      <c r="E4" s="553"/>
      <c r="F4" s="553" t="s">
        <v>71</v>
      </c>
      <c r="G4" s="553"/>
      <c r="H4" s="553"/>
      <c r="I4" s="553" t="s">
        <v>72</v>
      </c>
      <c r="J4" s="553"/>
      <c r="K4" s="553"/>
      <c r="L4" s="553" t="s">
        <v>73</v>
      </c>
      <c r="M4" s="553"/>
      <c r="N4" s="553"/>
      <c r="O4" s="553" t="s">
        <v>74</v>
      </c>
      <c r="P4" s="553"/>
      <c r="Q4" s="553"/>
      <c r="R4" s="553" t="s">
        <v>75</v>
      </c>
      <c r="S4" s="553"/>
      <c r="T4" s="553"/>
      <c r="U4" s="553" t="s">
        <v>76</v>
      </c>
      <c r="V4" s="553"/>
      <c r="W4" s="553"/>
      <c r="X4" s="553" t="s">
        <v>77</v>
      </c>
      <c r="Y4" s="553"/>
      <c r="Z4" s="553"/>
      <c r="AA4" s="553" t="s">
        <v>78</v>
      </c>
      <c r="AB4" s="553"/>
      <c r="AC4" s="553"/>
      <c r="AD4" s="553" t="s">
        <v>79</v>
      </c>
      <c r="AE4" s="553"/>
      <c r="AF4" s="553"/>
      <c r="AG4" s="553" t="s">
        <v>80</v>
      </c>
      <c r="AH4" s="553"/>
      <c r="AI4" s="553"/>
      <c r="AJ4" s="553" t="s">
        <v>81</v>
      </c>
      <c r="AK4" s="553"/>
      <c r="AL4" s="553"/>
      <c r="AM4" s="553" t="s">
        <v>67</v>
      </c>
      <c r="AN4" s="553"/>
      <c r="AO4" s="553"/>
      <c r="AP4" s="553"/>
      <c r="AQ4" s="553"/>
    </row>
    <row r="5" spans="2:44" s="46" customFormat="1" x14ac:dyDescent="0.25">
      <c r="B5" s="561" t="str">
        <f>+IMPOSTAZIONI!E14</f>
        <v>Reparto RISTORANTE</v>
      </c>
      <c r="C5" s="554">
        <f>+IMPOSTAZIONI!C22</f>
        <v>0</v>
      </c>
      <c r="D5" s="555"/>
      <c r="E5" s="556"/>
      <c r="F5" s="563">
        <f>+IMPOSTAZIONI!C23</f>
        <v>0</v>
      </c>
      <c r="G5" s="564"/>
      <c r="H5" s="565"/>
      <c r="I5" s="554">
        <f>+IMPOSTAZIONI!C24</f>
        <v>0</v>
      </c>
      <c r="J5" s="555"/>
      <c r="K5" s="556"/>
      <c r="L5" s="563">
        <f>+IMPOSTAZIONI!C25</f>
        <v>0</v>
      </c>
      <c r="M5" s="564"/>
      <c r="N5" s="565"/>
      <c r="O5" s="554">
        <f>+IMPOSTAZIONI!C26</f>
        <v>0</v>
      </c>
      <c r="P5" s="555"/>
      <c r="Q5" s="556"/>
      <c r="R5" s="563">
        <f>+IMPOSTAZIONI!C27</f>
        <v>0</v>
      </c>
      <c r="S5" s="564"/>
      <c r="T5" s="565"/>
      <c r="U5" s="554">
        <f>+IMPOSTAZIONI!C28</f>
        <v>0</v>
      </c>
      <c r="V5" s="555"/>
      <c r="W5" s="556"/>
      <c r="X5" s="563">
        <f>+IMPOSTAZIONI!C29</f>
        <v>0</v>
      </c>
      <c r="Y5" s="564"/>
      <c r="Z5" s="565"/>
      <c r="AA5" s="554">
        <f>+IMPOSTAZIONI!C30</f>
        <v>0</v>
      </c>
      <c r="AB5" s="555"/>
      <c r="AC5" s="556"/>
      <c r="AD5" s="563">
        <f>+IMPOSTAZIONI!C31</f>
        <v>0</v>
      </c>
      <c r="AE5" s="564"/>
      <c r="AF5" s="565"/>
      <c r="AG5" s="554">
        <f>+IMPOSTAZIONI!C32</f>
        <v>0</v>
      </c>
      <c r="AH5" s="555"/>
      <c r="AI5" s="556"/>
      <c r="AJ5" s="563">
        <f>+IMPOSTAZIONI!C33</f>
        <v>0</v>
      </c>
      <c r="AK5" s="564"/>
      <c r="AL5" s="565"/>
      <c r="AM5" s="557" t="s">
        <v>190</v>
      </c>
      <c r="AN5" s="558"/>
      <c r="AO5" s="558"/>
      <c r="AP5" s="559"/>
      <c r="AQ5" s="560"/>
    </row>
    <row r="6" spans="2:44" s="54" customFormat="1" ht="24" x14ac:dyDescent="0.25">
      <c r="B6" s="562"/>
      <c r="C6" s="47" t="s">
        <v>68</v>
      </c>
      <c r="D6" s="47" t="s">
        <v>70</v>
      </c>
      <c r="E6" s="47" t="s">
        <v>69</v>
      </c>
      <c r="F6" s="48" t="s">
        <v>68</v>
      </c>
      <c r="G6" s="48" t="s">
        <v>70</v>
      </c>
      <c r="H6" s="48" t="s">
        <v>69</v>
      </c>
      <c r="I6" s="47" t="s">
        <v>68</v>
      </c>
      <c r="J6" s="47" t="s">
        <v>70</v>
      </c>
      <c r="K6" s="47" t="s">
        <v>69</v>
      </c>
      <c r="L6" s="48" t="s">
        <v>68</v>
      </c>
      <c r="M6" s="48" t="s">
        <v>70</v>
      </c>
      <c r="N6" s="48" t="s">
        <v>69</v>
      </c>
      <c r="O6" s="47" t="s">
        <v>68</v>
      </c>
      <c r="P6" s="47" t="s">
        <v>70</v>
      </c>
      <c r="Q6" s="47" t="s">
        <v>69</v>
      </c>
      <c r="R6" s="48" t="s">
        <v>68</v>
      </c>
      <c r="S6" s="48" t="s">
        <v>70</v>
      </c>
      <c r="T6" s="48" t="s">
        <v>69</v>
      </c>
      <c r="U6" s="47" t="s">
        <v>68</v>
      </c>
      <c r="V6" s="47" t="s">
        <v>70</v>
      </c>
      <c r="W6" s="47" t="s">
        <v>69</v>
      </c>
      <c r="X6" s="48" t="s">
        <v>68</v>
      </c>
      <c r="Y6" s="48" t="s">
        <v>70</v>
      </c>
      <c r="Z6" s="48" t="s">
        <v>69</v>
      </c>
      <c r="AA6" s="47" t="s">
        <v>68</v>
      </c>
      <c r="AB6" s="47" t="s">
        <v>70</v>
      </c>
      <c r="AC6" s="47" t="s">
        <v>69</v>
      </c>
      <c r="AD6" s="48" t="s">
        <v>68</v>
      </c>
      <c r="AE6" s="48" t="s">
        <v>70</v>
      </c>
      <c r="AF6" s="48" t="s">
        <v>69</v>
      </c>
      <c r="AG6" s="47" t="s">
        <v>68</v>
      </c>
      <c r="AH6" s="47" t="s">
        <v>70</v>
      </c>
      <c r="AI6" s="47" t="s">
        <v>69</v>
      </c>
      <c r="AJ6" s="48" t="s">
        <v>68</v>
      </c>
      <c r="AK6" s="48" t="s">
        <v>70</v>
      </c>
      <c r="AL6" s="48" t="s">
        <v>69</v>
      </c>
      <c r="AM6" s="49" t="s">
        <v>68</v>
      </c>
      <c r="AN6" s="50"/>
      <c r="AO6" s="51" t="s">
        <v>215</v>
      </c>
      <c r="AP6" s="143" t="str">
        <f>+'DATI GRAFICI'!D25</f>
        <v>Dati assenti</v>
      </c>
      <c r="AQ6" s="53" t="s">
        <v>69</v>
      </c>
    </row>
    <row r="7" spans="2:44" x14ac:dyDescent="0.25">
      <c r="B7" s="61" t="s">
        <v>97</v>
      </c>
      <c r="C7" s="62">
        <f>+C8+C14+C22</f>
        <v>0</v>
      </c>
      <c r="D7" s="62">
        <f>+D8+D14+D22</f>
        <v>0</v>
      </c>
      <c r="E7" s="62">
        <f>+D7-C7</f>
        <v>0</v>
      </c>
      <c r="F7" s="63">
        <f>+F8+F14+F22</f>
        <v>0</v>
      </c>
      <c r="G7" s="63">
        <f>+G8+G14+G22</f>
        <v>0</v>
      </c>
      <c r="H7" s="63">
        <f>+G7-F7</f>
        <v>0</v>
      </c>
      <c r="I7" s="62">
        <f>+I8+I14+I22</f>
        <v>0</v>
      </c>
      <c r="J7" s="62">
        <f>+J8+J14+J22</f>
        <v>0</v>
      </c>
      <c r="K7" s="62">
        <f>+J7-I7</f>
        <v>0</v>
      </c>
      <c r="L7" s="63">
        <f>+L8+L14+L22</f>
        <v>0</v>
      </c>
      <c r="M7" s="63">
        <f>+M8+M14+M22</f>
        <v>0</v>
      </c>
      <c r="N7" s="63">
        <f>+M7-L7</f>
        <v>0</v>
      </c>
      <c r="O7" s="62">
        <f>+O8+O14+O22</f>
        <v>0</v>
      </c>
      <c r="P7" s="62">
        <f>+P8+P14+P22</f>
        <v>0</v>
      </c>
      <c r="Q7" s="62">
        <f>+P7-O7</f>
        <v>0</v>
      </c>
      <c r="R7" s="63">
        <f>+R8+R14+R22</f>
        <v>0</v>
      </c>
      <c r="S7" s="63">
        <f>+S8+S14+S22</f>
        <v>0</v>
      </c>
      <c r="T7" s="63">
        <f>+S7-R7</f>
        <v>0</v>
      </c>
      <c r="U7" s="62">
        <f>+U8+U14+U22</f>
        <v>0</v>
      </c>
      <c r="V7" s="62">
        <f>+V8+V14+V22</f>
        <v>0</v>
      </c>
      <c r="W7" s="62">
        <f>+V7-U7</f>
        <v>0</v>
      </c>
      <c r="X7" s="63">
        <f>+X8+X14+X22</f>
        <v>0</v>
      </c>
      <c r="Y7" s="63">
        <f>+Y8+Y14+Y22</f>
        <v>0</v>
      </c>
      <c r="Z7" s="63">
        <f>+Y7-X7</f>
        <v>0</v>
      </c>
      <c r="AA7" s="62">
        <f>+AA8+AA14+AA22</f>
        <v>0</v>
      </c>
      <c r="AB7" s="62">
        <f>+AB8+AB14+AB22</f>
        <v>0</v>
      </c>
      <c r="AC7" s="62">
        <f>+AB7-AA7</f>
        <v>0</v>
      </c>
      <c r="AD7" s="63">
        <f>+AD8+AD14+AD22</f>
        <v>0</v>
      </c>
      <c r="AE7" s="63">
        <f>+AE8+AE14+AE22</f>
        <v>0</v>
      </c>
      <c r="AF7" s="63">
        <f>+AE7-AD7</f>
        <v>0</v>
      </c>
      <c r="AG7" s="62">
        <f>+AG8+AG14+AG22</f>
        <v>0</v>
      </c>
      <c r="AH7" s="62">
        <f>+AH8+AH14+AH22</f>
        <v>0</v>
      </c>
      <c r="AI7" s="62">
        <f>+AH7-AG7</f>
        <v>0</v>
      </c>
      <c r="AJ7" s="63">
        <f>+AJ8+AJ14+AJ22</f>
        <v>0</v>
      </c>
      <c r="AK7" s="63">
        <f>+AK8+AK14+AK22</f>
        <v>0</v>
      </c>
      <c r="AL7" s="63">
        <f>+AK7-AJ7</f>
        <v>0</v>
      </c>
      <c r="AM7" s="64">
        <f t="shared" ref="AM7:AM8" si="0">+C7+F7+I7+L7+O7+R7+U7+X7++AA7+AD7+AG7+AJ7</f>
        <v>0</v>
      </c>
      <c r="AN7" s="144">
        <v>1</v>
      </c>
      <c r="AO7" s="64">
        <f>+D7+G7+J7+M7+P7+S7+V7+Y7++AB7+AE7+AH7+AK7</f>
        <v>0</v>
      </c>
      <c r="AP7" s="145">
        <v>1</v>
      </c>
      <c r="AQ7" s="64">
        <f>+AO7-AM7</f>
        <v>0</v>
      </c>
    </row>
    <row r="8" spans="2:44" s="46" customFormat="1" x14ac:dyDescent="0.25">
      <c r="B8" s="72" t="s">
        <v>120</v>
      </c>
      <c r="C8" s="62">
        <f>SUM(C9:C13)</f>
        <v>0</v>
      </c>
      <c r="D8" s="62">
        <f>SUM(D9:D13)</f>
        <v>0</v>
      </c>
      <c r="E8" s="62">
        <f>+D8-C8</f>
        <v>0</v>
      </c>
      <c r="F8" s="63">
        <f>SUM(F9:F13)</f>
        <v>0</v>
      </c>
      <c r="G8" s="63">
        <f>SUM(G9:G13)</f>
        <v>0</v>
      </c>
      <c r="H8" s="63">
        <f>+G8-F8</f>
        <v>0</v>
      </c>
      <c r="I8" s="62">
        <f>SUM(I9:I13)</f>
        <v>0</v>
      </c>
      <c r="J8" s="62">
        <f>SUM(J9:J13)</f>
        <v>0</v>
      </c>
      <c r="K8" s="62">
        <f>+J8-I8</f>
        <v>0</v>
      </c>
      <c r="L8" s="63">
        <f>SUM(L9:L13)</f>
        <v>0</v>
      </c>
      <c r="M8" s="63">
        <f>SUM(M9:M13)</f>
        <v>0</v>
      </c>
      <c r="N8" s="63">
        <f>+M8-L8</f>
        <v>0</v>
      </c>
      <c r="O8" s="62">
        <f>SUM(O9:O13)</f>
        <v>0</v>
      </c>
      <c r="P8" s="62">
        <f>SUM(P9:P13)</f>
        <v>0</v>
      </c>
      <c r="Q8" s="62">
        <f>+P8-O8</f>
        <v>0</v>
      </c>
      <c r="R8" s="63">
        <f>SUM(R9:R13)</f>
        <v>0</v>
      </c>
      <c r="S8" s="63">
        <f>SUM(S9:S13)</f>
        <v>0</v>
      </c>
      <c r="T8" s="63">
        <f>+S8-R8</f>
        <v>0</v>
      </c>
      <c r="U8" s="62">
        <f>SUM(U9:U13)</f>
        <v>0</v>
      </c>
      <c r="V8" s="62">
        <f>SUM(V9:V13)</f>
        <v>0</v>
      </c>
      <c r="W8" s="62">
        <f>+V8-U8</f>
        <v>0</v>
      </c>
      <c r="X8" s="63">
        <f>SUM(X9:X13)</f>
        <v>0</v>
      </c>
      <c r="Y8" s="63">
        <f>SUM(Y9:Y13)</f>
        <v>0</v>
      </c>
      <c r="Z8" s="63">
        <f>+Y8-X8</f>
        <v>0</v>
      </c>
      <c r="AA8" s="62">
        <f>SUM(AA9:AA13)</f>
        <v>0</v>
      </c>
      <c r="AB8" s="62">
        <f>SUM(AB9:AB13)</f>
        <v>0</v>
      </c>
      <c r="AC8" s="62">
        <f>+AB8-AA8</f>
        <v>0</v>
      </c>
      <c r="AD8" s="63">
        <f>SUM(AD9:AD13)</f>
        <v>0</v>
      </c>
      <c r="AE8" s="63">
        <f>SUM(AE9:AE13)</f>
        <v>0</v>
      </c>
      <c r="AF8" s="63">
        <f>+AE8-AD8</f>
        <v>0</v>
      </c>
      <c r="AG8" s="62">
        <f>SUM(AG9:AG13)</f>
        <v>0</v>
      </c>
      <c r="AH8" s="62">
        <f>SUM(AH9:AH13)</f>
        <v>0</v>
      </c>
      <c r="AI8" s="62">
        <f>+AH8-AG8</f>
        <v>0</v>
      </c>
      <c r="AJ8" s="63">
        <f>SUM(AJ9:AJ13)</f>
        <v>0</v>
      </c>
      <c r="AK8" s="63">
        <f>SUM(AK9:AK13)</f>
        <v>0</v>
      </c>
      <c r="AL8" s="63">
        <f>+AK8-AJ8</f>
        <v>0</v>
      </c>
      <c r="AM8" s="64">
        <f t="shared" si="0"/>
        <v>0</v>
      </c>
      <c r="AN8" s="146" t="e">
        <f>+AM8/AM7</f>
        <v>#DIV/0!</v>
      </c>
      <c r="AO8" s="64">
        <f>+D8+G8+J8+M8+P8+S8+V8+Y8++AB8+AE8+AH8+AK8</f>
        <v>0</v>
      </c>
      <c r="AP8" s="146" t="e">
        <f>+AO8/AO7</f>
        <v>#DIV/0!</v>
      </c>
      <c r="AQ8" s="64">
        <f>+AO8-AM8</f>
        <v>0</v>
      </c>
      <c r="AR8" s="147"/>
    </row>
    <row r="9" spans="2:44" x14ac:dyDescent="0.25">
      <c r="B9" s="66" t="s">
        <v>98</v>
      </c>
      <c r="C9" s="117"/>
      <c r="D9" s="117"/>
      <c r="E9" s="67">
        <f>+D9-C9</f>
        <v>0</v>
      </c>
      <c r="F9" s="117"/>
      <c r="G9" s="117"/>
      <c r="H9" s="57">
        <f>+G9-F9</f>
        <v>0</v>
      </c>
      <c r="I9" s="117"/>
      <c r="J9" s="117"/>
      <c r="K9" s="67">
        <f>+J9-I9</f>
        <v>0</v>
      </c>
      <c r="L9" s="117"/>
      <c r="M9" s="117"/>
      <c r="N9" s="57">
        <f>+M9-L9</f>
        <v>0</v>
      </c>
      <c r="O9" s="117"/>
      <c r="P9" s="117"/>
      <c r="Q9" s="67">
        <f>+P9-O9</f>
        <v>0</v>
      </c>
      <c r="R9" s="117"/>
      <c r="S9" s="117"/>
      <c r="T9" s="57">
        <f>+S9-R9</f>
        <v>0</v>
      </c>
      <c r="U9" s="117"/>
      <c r="V9" s="117"/>
      <c r="W9" s="67">
        <f>+V9-U9</f>
        <v>0</v>
      </c>
      <c r="X9" s="117"/>
      <c r="Y9" s="117"/>
      <c r="Z9" s="57">
        <f>+Y9-X9</f>
        <v>0</v>
      </c>
      <c r="AA9" s="117"/>
      <c r="AB9" s="117"/>
      <c r="AC9" s="67">
        <f>+AB9-AA9</f>
        <v>0</v>
      </c>
      <c r="AD9" s="117"/>
      <c r="AE9" s="117"/>
      <c r="AF9" s="57">
        <f>+AE9-AD9</f>
        <v>0</v>
      </c>
      <c r="AG9" s="117"/>
      <c r="AH9" s="117"/>
      <c r="AI9" s="67">
        <f>+AH9-AG9</f>
        <v>0</v>
      </c>
      <c r="AJ9" s="117"/>
      <c r="AK9" s="117"/>
      <c r="AL9" s="57">
        <f>+AK9-AJ9</f>
        <v>0</v>
      </c>
      <c r="AM9" s="68">
        <f t="shared" ref="AM9:AM60" si="1">+C9+F9+I9+L9+O9+R9+U9+X9++AA9+AD9+AG9+AJ9</f>
        <v>0</v>
      </c>
      <c r="AN9" s="148" t="e">
        <f>+AM9/$AM$8</f>
        <v>#DIV/0!</v>
      </c>
      <c r="AO9" s="68">
        <f t="shared" ref="AO9:AO60" si="2">+D9+G9+J9+M9+P9+S9+V9+Y9++AB9+AE9+AH9+AK9</f>
        <v>0</v>
      </c>
      <c r="AP9" s="148" t="e">
        <f>+AO9/$AO$8</f>
        <v>#DIV/0!</v>
      </c>
      <c r="AQ9" s="149">
        <f>+AO9-AM9</f>
        <v>0</v>
      </c>
    </row>
    <row r="10" spans="2:44" x14ac:dyDescent="0.25">
      <c r="B10" s="66" t="s">
        <v>99</v>
      </c>
      <c r="C10" s="117"/>
      <c r="D10" s="117"/>
      <c r="E10" s="67">
        <f t="shared" ref="E10:E19" si="3">+D10-C10</f>
        <v>0</v>
      </c>
      <c r="F10" s="117"/>
      <c r="G10" s="117"/>
      <c r="H10" s="57">
        <f t="shared" ref="H10:H13" si="4">+G10-F10</f>
        <v>0</v>
      </c>
      <c r="I10" s="117"/>
      <c r="J10" s="117"/>
      <c r="K10" s="67">
        <f t="shared" ref="K10:K13" si="5">+J10-I10</f>
        <v>0</v>
      </c>
      <c r="L10" s="117"/>
      <c r="M10" s="117"/>
      <c r="N10" s="57">
        <f t="shared" ref="N10:N13" si="6">+M10-L10</f>
        <v>0</v>
      </c>
      <c r="O10" s="117"/>
      <c r="P10" s="117"/>
      <c r="Q10" s="67">
        <f t="shared" ref="Q10:Q13" si="7">+P10-O10</f>
        <v>0</v>
      </c>
      <c r="R10" s="117"/>
      <c r="S10" s="117"/>
      <c r="T10" s="57">
        <f t="shared" ref="T10:T13" si="8">+S10-R10</f>
        <v>0</v>
      </c>
      <c r="U10" s="117"/>
      <c r="V10" s="117"/>
      <c r="W10" s="67">
        <f t="shared" ref="W10:W13" si="9">+V10-U10</f>
        <v>0</v>
      </c>
      <c r="X10" s="117"/>
      <c r="Y10" s="117"/>
      <c r="Z10" s="57">
        <f t="shared" ref="Z10:Z13" si="10">+Y10-X10</f>
        <v>0</v>
      </c>
      <c r="AA10" s="117"/>
      <c r="AB10" s="117"/>
      <c r="AC10" s="67">
        <f t="shared" ref="AC10:AC13" si="11">+AB10-AA10</f>
        <v>0</v>
      </c>
      <c r="AD10" s="117"/>
      <c r="AE10" s="117"/>
      <c r="AF10" s="57">
        <f t="shared" ref="AF10:AF13" si="12">+AE10-AD10</f>
        <v>0</v>
      </c>
      <c r="AG10" s="117"/>
      <c r="AH10" s="117"/>
      <c r="AI10" s="67">
        <f t="shared" ref="AI10:AI13" si="13">+AH10-AG10</f>
        <v>0</v>
      </c>
      <c r="AJ10" s="117"/>
      <c r="AK10" s="117"/>
      <c r="AL10" s="57">
        <f t="shared" ref="AL10:AL13" si="14">+AK10-AJ10</f>
        <v>0</v>
      </c>
      <c r="AM10" s="68">
        <f t="shared" si="1"/>
        <v>0</v>
      </c>
      <c r="AN10" s="148" t="e">
        <f t="shared" ref="AN10:AN13" si="15">+AM10/$AM$8</f>
        <v>#DIV/0!</v>
      </c>
      <c r="AO10" s="68">
        <f t="shared" si="2"/>
        <v>0</v>
      </c>
      <c r="AP10" s="148" t="e">
        <f t="shared" ref="AP10:AP13" si="16">+AO10/$AO$8</f>
        <v>#DIV/0!</v>
      </c>
      <c r="AQ10" s="149">
        <f t="shared" ref="AQ10:AQ22" si="17">+AO10-AM10</f>
        <v>0</v>
      </c>
    </row>
    <row r="11" spans="2:44" x14ac:dyDescent="0.25">
      <c r="B11" s="66" t="s">
        <v>100</v>
      </c>
      <c r="C11" s="117"/>
      <c r="D11" s="117"/>
      <c r="E11" s="67">
        <f t="shared" si="3"/>
        <v>0</v>
      </c>
      <c r="F11" s="117"/>
      <c r="G11" s="117"/>
      <c r="H11" s="57">
        <f t="shared" si="4"/>
        <v>0</v>
      </c>
      <c r="I11" s="117"/>
      <c r="J11" s="117"/>
      <c r="K11" s="67">
        <f t="shared" si="5"/>
        <v>0</v>
      </c>
      <c r="L11" s="117"/>
      <c r="M11" s="117"/>
      <c r="N11" s="57">
        <f t="shared" si="6"/>
        <v>0</v>
      </c>
      <c r="O11" s="117"/>
      <c r="P11" s="117"/>
      <c r="Q11" s="67">
        <f t="shared" si="7"/>
        <v>0</v>
      </c>
      <c r="R11" s="117"/>
      <c r="S11" s="117"/>
      <c r="T11" s="57">
        <f t="shared" si="8"/>
        <v>0</v>
      </c>
      <c r="U11" s="117"/>
      <c r="V11" s="117"/>
      <c r="W11" s="67">
        <f t="shared" si="9"/>
        <v>0</v>
      </c>
      <c r="X11" s="117"/>
      <c r="Y11" s="117"/>
      <c r="Z11" s="57">
        <f t="shared" si="10"/>
        <v>0</v>
      </c>
      <c r="AA11" s="117"/>
      <c r="AB11" s="117"/>
      <c r="AC11" s="67">
        <f t="shared" si="11"/>
        <v>0</v>
      </c>
      <c r="AD11" s="117"/>
      <c r="AE11" s="117"/>
      <c r="AF11" s="57">
        <f t="shared" si="12"/>
        <v>0</v>
      </c>
      <c r="AG11" s="117"/>
      <c r="AH11" s="117"/>
      <c r="AI11" s="67">
        <f t="shared" si="13"/>
        <v>0</v>
      </c>
      <c r="AJ11" s="117"/>
      <c r="AK11" s="117"/>
      <c r="AL11" s="57">
        <f t="shared" si="14"/>
        <v>0</v>
      </c>
      <c r="AM11" s="68">
        <f t="shared" si="1"/>
        <v>0</v>
      </c>
      <c r="AN11" s="148" t="e">
        <f t="shared" si="15"/>
        <v>#DIV/0!</v>
      </c>
      <c r="AO11" s="68">
        <f t="shared" si="2"/>
        <v>0</v>
      </c>
      <c r="AP11" s="148" t="e">
        <f t="shared" si="16"/>
        <v>#DIV/0!</v>
      </c>
      <c r="AQ11" s="149">
        <f t="shared" si="17"/>
        <v>0</v>
      </c>
    </row>
    <row r="12" spans="2:44" x14ac:dyDescent="0.25">
      <c r="B12" s="150" t="s">
        <v>101</v>
      </c>
      <c r="C12" s="117"/>
      <c r="D12" s="117"/>
      <c r="E12" s="67">
        <f t="shared" si="3"/>
        <v>0</v>
      </c>
      <c r="F12" s="117"/>
      <c r="G12" s="117"/>
      <c r="H12" s="57">
        <f t="shared" si="4"/>
        <v>0</v>
      </c>
      <c r="I12" s="117"/>
      <c r="J12" s="117"/>
      <c r="K12" s="67">
        <f t="shared" si="5"/>
        <v>0</v>
      </c>
      <c r="L12" s="117"/>
      <c r="M12" s="117"/>
      <c r="N12" s="57">
        <f t="shared" si="6"/>
        <v>0</v>
      </c>
      <c r="O12" s="117"/>
      <c r="P12" s="117"/>
      <c r="Q12" s="67">
        <f t="shared" si="7"/>
        <v>0</v>
      </c>
      <c r="R12" s="117"/>
      <c r="S12" s="117"/>
      <c r="T12" s="57">
        <f t="shared" si="8"/>
        <v>0</v>
      </c>
      <c r="U12" s="117"/>
      <c r="V12" s="117"/>
      <c r="W12" s="67">
        <f t="shared" si="9"/>
        <v>0</v>
      </c>
      <c r="X12" s="117"/>
      <c r="Y12" s="117"/>
      <c r="Z12" s="57">
        <f t="shared" si="10"/>
        <v>0</v>
      </c>
      <c r="AA12" s="117"/>
      <c r="AB12" s="117"/>
      <c r="AC12" s="67">
        <f t="shared" si="11"/>
        <v>0</v>
      </c>
      <c r="AD12" s="117"/>
      <c r="AE12" s="117"/>
      <c r="AF12" s="57">
        <f t="shared" si="12"/>
        <v>0</v>
      </c>
      <c r="AG12" s="117"/>
      <c r="AH12" s="117"/>
      <c r="AI12" s="67">
        <f t="shared" si="13"/>
        <v>0</v>
      </c>
      <c r="AJ12" s="117"/>
      <c r="AK12" s="117"/>
      <c r="AL12" s="57">
        <f t="shared" si="14"/>
        <v>0</v>
      </c>
      <c r="AM12" s="68">
        <f t="shared" si="1"/>
        <v>0</v>
      </c>
      <c r="AN12" s="148" t="e">
        <f t="shared" si="15"/>
        <v>#DIV/0!</v>
      </c>
      <c r="AO12" s="68">
        <f t="shared" si="2"/>
        <v>0</v>
      </c>
      <c r="AP12" s="148" t="e">
        <f t="shared" si="16"/>
        <v>#DIV/0!</v>
      </c>
      <c r="AQ12" s="149">
        <f t="shared" si="17"/>
        <v>0</v>
      </c>
    </row>
    <row r="13" spans="2:44" s="46" customFormat="1" x14ac:dyDescent="0.25">
      <c r="B13" s="150" t="s">
        <v>102</v>
      </c>
      <c r="C13" s="117"/>
      <c r="D13" s="117"/>
      <c r="E13" s="67">
        <f t="shared" si="3"/>
        <v>0</v>
      </c>
      <c r="F13" s="117"/>
      <c r="G13" s="117"/>
      <c r="H13" s="57">
        <f t="shared" si="4"/>
        <v>0</v>
      </c>
      <c r="I13" s="117"/>
      <c r="J13" s="117"/>
      <c r="K13" s="67">
        <f t="shared" si="5"/>
        <v>0</v>
      </c>
      <c r="L13" s="117"/>
      <c r="M13" s="117"/>
      <c r="N13" s="57">
        <f t="shared" si="6"/>
        <v>0</v>
      </c>
      <c r="O13" s="117"/>
      <c r="P13" s="117"/>
      <c r="Q13" s="67">
        <f t="shared" si="7"/>
        <v>0</v>
      </c>
      <c r="R13" s="117"/>
      <c r="S13" s="117"/>
      <c r="T13" s="57">
        <f t="shared" si="8"/>
        <v>0</v>
      </c>
      <c r="U13" s="117"/>
      <c r="V13" s="117"/>
      <c r="W13" s="67">
        <f t="shared" si="9"/>
        <v>0</v>
      </c>
      <c r="X13" s="117"/>
      <c r="Y13" s="117"/>
      <c r="Z13" s="57">
        <f t="shared" si="10"/>
        <v>0</v>
      </c>
      <c r="AA13" s="117"/>
      <c r="AB13" s="117"/>
      <c r="AC13" s="67">
        <f t="shared" si="11"/>
        <v>0</v>
      </c>
      <c r="AD13" s="117"/>
      <c r="AE13" s="117"/>
      <c r="AF13" s="57">
        <f t="shared" si="12"/>
        <v>0</v>
      </c>
      <c r="AG13" s="117"/>
      <c r="AH13" s="117"/>
      <c r="AI13" s="67">
        <f t="shared" si="13"/>
        <v>0</v>
      </c>
      <c r="AJ13" s="117"/>
      <c r="AK13" s="117"/>
      <c r="AL13" s="57">
        <f t="shared" si="14"/>
        <v>0</v>
      </c>
      <c r="AM13" s="68">
        <f t="shared" si="1"/>
        <v>0</v>
      </c>
      <c r="AN13" s="148" t="e">
        <f t="shared" si="15"/>
        <v>#DIV/0!</v>
      </c>
      <c r="AO13" s="68">
        <f t="shared" si="2"/>
        <v>0</v>
      </c>
      <c r="AP13" s="148" t="e">
        <f t="shared" si="16"/>
        <v>#DIV/0!</v>
      </c>
      <c r="AQ13" s="149">
        <f t="shared" si="17"/>
        <v>0</v>
      </c>
    </row>
    <row r="14" spans="2:44" x14ac:dyDescent="0.25">
      <c r="B14" s="151" t="s">
        <v>121</v>
      </c>
      <c r="C14" s="62">
        <f>SUM(C15:C19)-C20</f>
        <v>0</v>
      </c>
      <c r="D14" s="62">
        <f>SUM(D15:D19)-D20</f>
        <v>0</v>
      </c>
      <c r="E14" s="62">
        <f>+D14-C14</f>
        <v>0</v>
      </c>
      <c r="F14" s="63">
        <f>SUM(F15:F19)-F20</f>
        <v>0</v>
      </c>
      <c r="G14" s="63">
        <f>SUM(G15:G19)-G20</f>
        <v>0</v>
      </c>
      <c r="H14" s="63">
        <f>+G14-F14</f>
        <v>0</v>
      </c>
      <c r="I14" s="62">
        <f>SUM(I15:I19)-I20</f>
        <v>0</v>
      </c>
      <c r="J14" s="62">
        <f>SUM(J15:J19)-J20</f>
        <v>0</v>
      </c>
      <c r="K14" s="62">
        <f>+J14-I14</f>
        <v>0</v>
      </c>
      <c r="L14" s="63">
        <f>SUM(L15:L19)-L20</f>
        <v>0</v>
      </c>
      <c r="M14" s="63">
        <f>SUM(M15:M19)-M20</f>
        <v>0</v>
      </c>
      <c r="N14" s="63">
        <f>+M14-L14</f>
        <v>0</v>
      </c>
      <c r="O14" s="62">
        <f>SUM(O15:O19)-O20</f>
        <v>0</v>
      </c>
      <c r="P14" s="62">
        <f>SUM(P15:P19)-P20</f>
        <v>0</v>
      </c>
      <c r="Q14" s="62">
        <f>+P14-O14</f>
        <v>0</v>
      </c>
      <c r="R14" s="63">
        <f>SUM(R15:R19)-R20</f>
        <v>0</v>
      </c>
      <c r="S14" s="63">
        <f>SUM(S15:S19)-S20</f>
        <v>0</v>
      </c>
      <c r="T14" s="63">
        <f>+S14-R14</f>
        <v>0</v>
      </c>
      <c r="U14" s="62">
        <f>SUM(U15:U19)-U20</f>
        <v>0</v>
      </c>
      <c r="V14" s="62">
        <f>SUM(V15:V19)-V20</f>
        <v>0</v>
      </c>
      <c r="W14" s="62">
        <f>+V14-U14</f>
        <v>0</v>
      </c>
      <c r="X14" s="63">
        <f>SUM(X15:X19)-X20</f>
        <v>0</v>
      </c>
      <c r="Y14" s="63">
        <f>SUM(Y15:Y19)-Y20</f>
        <v>0</v>
      </c>
      <c r="Z14" s="63">
        <f>+Y14-X14</f>
        <v>0</v>
      </c>
      <c r="AA14" s="62">
        <f>SUM(AA15:AA19)-AA20</f>
        <v>0</v>
      </c>
      <c r="AB14" s="62">
        <f>SUM(AB15:AB19)-AB20</f>
        <v>0</v>
      </c>
      <c r="AC14" s="62">
        <f>+AB14-AA14</f>
        <v>0</v>
      </c>
      <c r="AD14" s="63">
        <f>SUM(AD15:AD19)-AD20</f>
        <v>0</v>
      </c>
      <c r="AE14" s="63">
        <f>SUM(AE15:AE19)-AE20</f>
        <v>0</v>
      </c>
      <c r="AF14" s="63">
        <f>+AE14-AD14</f>
        <v>0</v>
      </c>
      <c r="AG14" s="62">
        <f>SUM(AG15:AG19)-AG20</f>
        <v>0</v>
      </c>
      <c r="AH14" s="62">
        <f>SUM(AH15:AH19)-AH20</f>
        <v>0</v>
      </c>
      <c r="AI14" s="62">
        <f>+AH14-AG14</f>
        <v>0</v>
      </c>
      <c r="AJ14" s="63">
        <f>SUM(AJ15:AJ19)-AJ20</f>
        <v>0</v>
      </c>
      <c r="AK14" s="63">
        <f>SUM(AK15:AK19)-AK20</f>
        <v>0</v>
      </c>
      <c r="AL14" s="63">
        <f>+AK14-AJ14</f>
        <v>0</v>
      </c>
      <c r="AM14" s="64">
        <f t="shared" si="1"/>
        <v>0</v>
      </c>
      <c r="AN14" s="146" t="e">
        <f>+AM14/AM7</f>
        <v>#DIV/0!</v>
      </c>
      <c r="AO14" s="64">
        <f t="shared" si="2"/>
        <v>0</v>
      </c>
      <c r="AP14" s="146" t="e">
        <f>+AO14/AO7</f>
        <v>#DIV/0!</v>
      </c>
      <c r="AQ14" s="64">
        <f>+AO14-AM14</f>
        <v>0</v>
      </c>
    </row>
    <row r="15" spans="2:44" x14ac:dyDescent="0.25">
      <c r="B15" s="150" t="s">
        <v>98</v>
      </c>
      <c r="C15" s="117"/>
      <c r="D15" s="117"/>
      <c r="E15" s="67">
        <f t="shared" si="3"/>
        <v>0</v>
      </c>
      <c r="F15" s="117"/>
      <c r="G15" s="117"/>
      <c r="H15" s="57">
        <f t="shared" ref="H15:H19" si="18">+G15-F15</f>
        <v>0</v>
      </c>
      <c r="I15" s="117"/>
      <c r="J15" s="117"/>
      <c r="K15" s="67">
        <f t="shared" ref="K15:K19" si="19">+J15-I15</f>
        <v>0</v>
      </c>
      <c r="L15" s="117"/>
      <c r="M15" s="117"/>
      <c r="N15" s="57">
        <f t="shared" ref="N15:N19" si="20">+M15-L15</f>
        <v>0</v>
      </c>
      <c r="O15" s="117"/>
      <c r="P15" s="117"/>
      <c r="Q15" s="67">
        <f t="shared" ref="Q15:Q19" si="21">+P15-O15</f>
        <v>0</v>
      </c>
      <c r="R15" s="117"/>
      <c r="S15" s="117"/>
      <c r="T15" s="57">
        <f t="shared" ref="T15:T19" si="22">+S15-R15</f>
        <v>0</v>
      </c>
      <c r="U15" s="117"/>
      <c r="V15" s="117"/>
      <c r="W15" s="67">
        <f t="shared" ref="W15:W19" si="23">+V15-U15</f>
        <v>0</v>
      </c>
      <c r="X15" s="117"/>
      <c r="Y15" s="117"/>
      <c r="Z15" s="57">
        <f t="shared" ref="Z15:Z19" si="24">+Y15-X15</f>
        <v>0</v>
      </c>
      <c r="AA15" s="117"/>
      <c r="AB15" s="117"/>
      <c r="AC15" s="67">
        <f t="shared" ref="AC15:AC19" si="25">+AB15-AA15</f>
        <v>0</v>
      </c>
      <c r="AD15" s="117"/>
      <c r="AE15" s="117"/>
      <c r="AF15" s="57">
        <f t="shared" ref="AF15:AF19" si="26">+AE15-AD15</f>
        <v>0</v>
      </c>
      <c r="AG15" s="117"/>
      <c r="AH15" s="117"/>
      <c r="AI15" s="67">
        <f t="shared" ref="AI15:AI19" si="27">+AH15-AG15</f>
        <v>0</v>
      </c>
      <c r="AJ15" s="117"/>
      <c r="AK15" s="117"/>
      <c r="AL15" s="57">
        <f t="shared" ref="AL15:AL19" si="28">+AK15-AJ15</f>
        <v>0</v>
      </c>
      <c r="AM15" s="68">
        <f t="shared" si="1"/>
        <v>0</v>
      </c>
      <c r="AN15" s="148" t="e">
        <f>+AM15/$AM$14</f>
        <v>#DIV/0!</v>
      </c>
      <c r="AO15" s="68">
        <f t="shared" si="2"/>
        <v>0</v>
      </c>
      <c r="AP15" s="148" t="e">
        <f>+AO15/$AO$14</f>
        <v>#DIV/0!</v>
      </c>
      <c r="AQ15" s="149">
        <f t="shared" si="17"/>
        <v>0</v>
      </c>
    </row>
    <row r="16" spans="2:44" x14ac:dyDescent="0.25">
      <c r="B16" s="150" t="s">
        <v>99</v>
      </c>
      <c r="C16" s="117"/>
      <c r="D16" s="117"/>
      <c r="E16" s="67">
        <f t="shared" si="3"/>
        <v>0</v>
      </c>
      <c r="F16" s="117"/>
      <c r="G16" s="117"/>
      <c r="H16" s="57">
        <f t="shared" si="18"/>
        <v>0</v>
      </c>
      <c r="I16" s="117"/>
      <c r="J16" s="117"/>
      <c r="K16" s="67">
        <f t="shared" si="19"/>
        <v>0</v>
      </c>
      <c r="L16" s="117"/>
      <c r="M16" s="117"/>
      <c r="N16" s="57">
        <f t="shared" si="20"/>
        <v>0</v>
      </c>
      <c r="O16" s="117"/>
      <c r="P16" s="117"/>
      <c r="Q16" s="67">
        <f t="shared" si="21"/>
        <v>0</v>
      </c>
      <c r="R16" s="117"/>
      <c r="S16" s="117"/>
      <c r="T16" s="57">
        <f t="shared" si="22"/>
        <v>0</v>
      </c>
      <c r="U16" s="117"/>
      <c r="V16" s="117"/>
      <c r="W16" s="67">
        <f t="shared" si="23"/>
        <v>0</v>
      </c>
      <c r="X16" s="117"/>
      <c r="Y16" s="117"/>
      <c r="Z16" s="57">
        <f t="shared" si="24"/>
        <v>0</v>
      </c>
      <c r="AA16" s="117"/>
      <c r="AB16" s="117"/>
      <c r="AC16" s="67">
        <f t="shared" si="25"/>
        <v>0</v>
      </c>
      <c r="AD16" s="117"/>
      <c r="AE16" s="117"/>
      <c r="AF16" s="57">
        <f t="shared" si="26"/>
        <v>0</v>
      </c>
      <c r="AG16" s="117"/>
      <c r="AH16" s="117"/>
      <c r="AI16" s="67">
        <f t="shared" si="27"/>
        <v>0</v>
      </c>
      <c r="AJ16" s="117"/>
      <c r="AK16" s="117"/>
      <c r="AL16" s="57">
        <f t="shared" si="28"/>
        <v>0</v>
      </c>
      <c r="AM16" s="68">
        <f t="shared" si="1"/>
        <v>0</v>
      </c>
      <c r="AN16" s="148" t="e">
        <f t="shared" ref="AN16:AN20" si="29">+AM16/$AM$14</f>
        <v>#DIV/0!</v>
      </c>
      <c r="AO16" s="68">
        <f t="shared" si="2"/>
        <v>0</v>
      </c>
      <c r="AP16" s="148" t="e">
        <f t="shared" ref="AP16:AP20" si="30">+AO16/$AO$14</f>
        <v>#DIV/0!</v>
      </c>
      <c r="AQ16" s="149">
        <f t="shared" si="17"/>
        <v>0</v>
      </c>
    </row>
    <row r="17" spans="1:43" x14ac:dyDescent="0.25">
      <c r="B17" s="150" t="s">
        <v>100</v>
      </c>
      <c r="C17" s="117"/>
      <c r="D17" s="117"/>
      <c r="E17" s="67">
        <f t="shared" si="3"/>
        <v>0</v>
      </c>
      <c r="F17" s="117"/>
      <c r="G17" s="117"/>
      <c r="H17" s="57">
        <f t="shared" si="18"/>
        <v>0</v>
      </c>
      <c r="I17" s="117"/>
      <c r="J17" s="117"/>
      <c r="K17" s="67">
        <f t="shared" si="19"/>
        <v>0</v>
      </c>
      <c r="L17" s="117"/>
      <c r="M17" s="117"/>
      <c r="N17" s="57">
        <f t="shared" si="20"/>
        <v>0</v>
      </c>
      <c r="O17" s="117"/>
      <c r="P17" s="117"/>
      <c r="Q17" s="67">
        <f t="shared" si="21"/>
        <v>0</v>
      </c>
      <c r="R17" s="117"/>
      <c r="S17" s="117"/>
      <c r="T17" s="57">
        <f t="shared" si="22"/>
        <v>0</v>
      </c>
      <c r="U17" s="117"/>
      <c r="V17" s="117"/>
      <c r="W17" s="67">
        <f t="shared" si="23"/>
        <v>0</v>
      </c>
      <c r="X17" s="117"/>
      <c r="Y17" s="117"/>
      <c r="Z17" s="57">
        <f t="shared" si="24"/>
        <v>0</v>
      </c>
      <c r="AA17" s="117"/>
      <c r="AB17" s="117"/>
      <c r="AC17" s="67">
        <f t="shared" si="25"/>
        <v>0</v>
      </c>
      <c r="AD17" s="117"/>
      <c r="AE17" s="117"/>
      <c r="AF17" s="57">
        <f t="shared" si="26"/>
        <v>0</v>
      </c>
      <c r="AG17" s="117"/>
      <c r="AH17" s="117"/>
      <c r="AI17" s="67">
        <f t="shared" si="27"/>
        <v>0</v>
      </c>
      <c r="AJ17" s="117"/>
      <c r="AK17" s="117"/>
      <c r="AL17" s="57">
        <f t="shared" si="28"/>
        <v>0</v>
      </c>
      <c r="AM17" s="68">
        <f t="shared" si="1"/>
        <v>0</v>
      </c>
      <c r="AN17" s="148" t="e">
        <f t="shared" si="29"/>
        <v>#DIV/0!</v>
      </c>
      <c r="AO17" s="68">
        <f t="shared" si="2"/>
        <v>0</v>
      </c>
      <c r="AP17" s="148" t="e">
        <f t="shared" si="30"/>
        <v>#DIV/0!</v>
      </c>
      <c r="AQ17" s="149">
        <f t="shared" si="17"/>
        <v>0</v>
      </c>
    </row>
    <row r="18" spans="1:43" s="46" customFormat="1" x14ac:dyDescent="0.25">
      <c r="B18" s="150" t="s">
        <v>101</v>
      </c>
      <c r="C18" s="117"/>
      <c r="D18" s="117"/>
      <c r="E18" s="67">
        <f t="shared" si="3"/>
        <v>0</v>
      </c>
      <c r="F18" s="117"/>
      <c r="G18" s="117"/>
      <c r="H18" s="57">
        <f t="shared" si="18"/>
        <v>0</v>
      </c>
      <c r="I18" s="117"/>
      <c r="J18" s="117"/>
      <c r="K18" s="67">
        <f t="shared" si="19"/>
        <v>0</v>
      </c>
      <c r="L18" s="117"/>
      <c r="M18" s="117"/>
      <c r="N18" s="57">
        <f t="shared" si="20"/>
        <v>0</v>
      </c>
      <c r="O18" s="117"/>
      <c r="P18" s="117"/>
      <c r="Q18" s="67">
        <f t="shared" si="21"/>
        <v>0</v>
      </c>
      <c r="R18" s="117"/>
      <c r="S18" s="117"/>
      <c r="T18" s="57">
        <f t="shared" si="22"/>
        <v>0</v>
      </c>
      <c r="U18" s="117"/>
      <c r="V18" s="117"/>
      <c r="W18" s="67">
        <f t="shared" si="23"/>
        <v>0</v>
      </c>
      <c r="X18" s="117"/>
      <c r="Y18" s="117"/>
      <c r="Z18" s="57">
        <f t="shared" si="24"/>
        <v>0</v>
      </c>
      <c r="AA18" s="117"/>
      <c r="AB18" s="117"/>
      <c r="AC18" s="67">
        <f t="shared" si="25"/>
        <v>0</v>
      </c>
      <c r="AD18" s="117"/>
      <c r="AE18" s="117"/>
      <c r="AF18" s="57">
        <f t="shared" si="26"/>
        <v>0</v>
      </c>
      <c r="AG18" s="117"/>
      <c r="AH18" s="117"/>
      <c r="AI18" s="67">
        <f t="shared" si="27"/>
        <v>0</v>
      </c>
      <c r="AJ18" s="117"/>
      <c r="AK18" s="117"/>
      <c r="AL18" s="57">
        <f t="shared" si="28"/>
        <v>0</v>
      </c>
      <c r="AM18" s="68">
        <f t="shared" si="1"/>
        <v>0</v>
      </c>
      <c r="AN18" s="148" t="e">
        <f t="shared" si="29"/>
        <v>#DIV/0!</v>
      </c>
      <c r="AO18" s="68">
        <f t="shared" si="2"/>
        <v>0</v>
      </c>
      <c r="AP18" s="148" t="e">
        <f t="shared" si="30"/>
        <v>#DIV/0!</v>
      </c>
      <c r="AQ18" s="149">
        <f t="shared" si="17"/>
        <v>0</v>
      </c>
    </row>
    <row r="19" spans="1:43" x14ac:dyDescent="0.25">
      <c r="B19" s="66" t="s">
        <v>102</v>
      </c>
      <c r="C19" s="117"/>
      <c r="D19" s="117"/>
      <c r="E19" s="67">
        <f t="shared" si="3"/>
        <v>0</v>
      </c>
      <c r="F19" s="117"/>
      <c r="G19" s="117"/>
      <c r="H19" s="57">
        <f t="shared" si="18"/>
        <v>0</v>
      </c>
      <c r="I19" s="117"/>
      <c r="J19" s="117"/>
      <c r="K19" s="67">
        <f t="shared" si="19"/>
        <v>0</v>
      </c>
      <c r="L19" s="117"/>
      <c r="M19" s="117"/>
      <c r="N19" s="57">
        <f t="shared" si="20"/>
        <v>0</v>
      </c>
      <c r="O19" s="117"/>
      <c r="P19" s="117"/>
      <c r="Q19" s="67">
        <f t="shared" si="21"/>
        <v>0</v>
      </c>
      <c r="R19" s="117"/>
      <c r="S19" s="117"/>
      <c r="T19" s="57">
        <f t="shared" si="22"/>
        <v>0</v>
      </c>
      <c r="U19" s="117"/>
      <c r="V19" s="117"/>
      <c r="W19" s="67">
        <f t="shared" si="23"/>
        <v>0</v>
      </c>
      <c r="X19" s="117"/>
      <c r="Y19" s="117"/>
      <c r="Z19" s="57">
        <f t="shared" si="24"/>
        <v>0</v>
      </c>
      <c r="AA19" s="117"/>
      <c r="AB19" s="117"/>
      <c r="AC19" s="67">
        <f t="shared" si="25"/>
        <v>0</v>
      </c>
      <c r="AD19" s="117"/>
      <c r="AE19" s="117"/>
      <c r="AF19" s="57">
        <f t="shared" si="26"/>
        <v>0</v>
      </c>
      <c r="AG19" s="117"/>
      <c r="AH19" s="117"/>
      <c r="AI19" s="67">
        <f t="shared" si="27"/>
        <v>0</v>
      </c>
      <c r="AJ19" s="117"/>
      <c r="AK19" s="117"/>
      <c r="AL19" s="57">
        <f t="shared" si="28"/>
        <v>0</v>
      </c>
      <c r="AM19" s="68">
        <f t="shared" si="1"/>
        <v>0</v>
      </c>
      <c r="AN19" s="148" t="e">
        <f t="shared" si="29"/>
        <v>#DIV/0!</v>
      </c>
      <c r="AO19" s="68">
        <f t="shared" si="2"/>
        <v>0</v>
      </c>
      <c r="AP19" s="148" t="e">
        <f t="shared" si="30"/>
        <v>#DIV/0!</v>
      </c>
      <c r="AQ19" s="149">
        <f t="shared" si="17"/>
        <v>0</v>
      </c>
    </row>
    <row r="20" spans="1:43" x14ac:dyDescent="0.25">
      <c r="A20" s="552" t="s">
        <v>82</v>
      </c>
      <c r="B20" s="69" t="s">
        <v>103</v>
      </c>
      <c r="C20" s="117"/>
      <c r="D20" s="117"/>
      <c r="E20" s="67">
        <f>+D20-C20</f>
        <v>0</v>
      </c>
      <c r="F20" s="117"/>
      <c r="G20" s="117"/>
      <c r="H20" s="57">
        <f>+G20-F20</f>
        <v>0</v>
      </c>
      <c r="I20" s="117"/>
      <c r="J20" s="117"/>
      <c r="K20" s="67">
        <f>+J20-I20</f>
        <v>0</v>
      </c>
      <c r="L20" s="117"/>
      <c r="M20" s="117"/>
      <c r="N20" s="57">
        <f>+M20-L20</f>
        <v>0</v>
      </c>
      <c r="O20" s="117"/>
      <c r="P20" s="117"/>
      <c r="Q20" s="67">
        <f>+P20-O20</f>
        <v>0</v>
      </c>
      <c r="R20" s="117"/>
      <c r="S20" s="117"/>
      <c r="T20" s="57">
        <f>+S20-R20</f>
        <v>0</v>
      </c>
      <c r="U20" s="117"/>
      <c r="V20" s="117"/>
      <c r="W20" s="67">
        <f>+V20-U20</f>
        <v>0</v>
      </c>
      <c r="X20" s="117"/>
      <c r="Y20" s="117"/>
      <c r="Z20" s="57">
        <f>+Y20-X20</f>
        <v>0</v>
      </c>
      <c r="AA20" s="117"/>
      <c r="AB20" s="117"/>
      <c r="AC20" s="67">
        <f>+AB20-AA20</f>
        <v>0</v>
      </c>
      <c r="AD20" s="117"/>
      <c r="AE20" s="117"/>
      <c r="AF20" s="57">
        <f>+AE20-AD20</f>
        <v>0</v>
      </c>
      <c r="AG20" s="117"/>
      <c r="AH20" s="117"/>
      <c r="AI20" s="67">
        <f>+AH20-AG20</f>
        <v>0</v>
      </c>
      <c r="AJ20" s="117"/>
      <c r="AK20" s="117"/>
      <c r="AL20" s="57">
        <f>+AK20-AJ20</f>
        <v>0</v>
      </c>
      <c r="AM20" s="70">
        <f t="shared" si="1"/>
        <v>0</v>
      </c>
      <c r="AN20" s="148" t="e">
        <f t="shared" si="29"/>
        <v>#DIV/0!</v>
      </c>
      <c r="AO20" s="70">
        <f t="shared" si="2"/>
        <v>0</v>
      </c>
      <c r="AP20" s="148" t="e">
        <f t="shared" si="30"/>
        <v>#DIV/0!</v>
      </c>
      <c r="AQ20" s="152">
        <f t="shared" si="17"/>
        <v>0</v>
      </c>
    </row>
    <row r="21" spans="1:43" x14ac:dyDescent="0.25">
      <c r="A21" s="552"/>
      <c r="B21" s="127" t="s">
        <v>104</v>
      </c>
      <c r="C21" s="62">
        <f>+C8+C14</f>
        <v>0</v>
      </c>
      <c r="D21" s="62">
        <f>+D8+D14</f>
        <v>0</v>
      </c>
      <c r="E21" s="62">
        <f>+D21-C21</f>
        <v>0</v>
      </c>
      <c r="F21" s="63">
        <f>+F8+F14</f>
        <v>0</v>
      </c>
      <c r="G21" s="63">
        <f>+G8+G14</f>
        <v>0</v>
      </c>
      <c r="H21" s="63">
        <f>+G21-F21</f>
        <v>0</v>
      </c>
      <c r="I21" s="62">
        <f>+I8+I14</f>
        <v>0</v>
      </c>
      <c r="J21" s="62">
        <f>+J8+J14</f>
        <v>0</v>
      </c>
      <c r="K21" s="62">
        <f>+J21-I21</f>
        <v>0</v>
      </c>
      <c r="L21" s="63">
        <f>+L8+L14</f>
        <v>0</v>
      </c>
      <c r="M21" s="63">
        <f>+M8+M14</f>
        <v>0</v>
      </c>
      <c r="N21" s="63">
        <f>+M21-L21</f>
        <v>0</v>
      </c>
      <c r="O21" s="62">
        <f>+O8+O14</f>
        <v>0</v>
      </c>
      <c r="P21" s="62">
        <f>+P8+P14</f>
        <v>0</v>
      </c>
      <c r="Q21" s="62">
        <f>+P21-O21</f>
        <v>0</v>
      </c>
      <c r="R21" s="63">
        <f>+R8+R14</f>
        <v>0</v>
      </c>
      <c r="S21" s="63">
        <f>+S8+S14</f>
        <v>0</v>
      </c>
      <c r="T21" s="63">
        <f>+S21-R21</f>
        <v>0</v>
      </c>
      <c r="U21" s="62">
        <f>+U8+U14</f>
        <v>0</v>
      </c>
      <c r="V21" s="62">
        <f>+V8+V14</f>
        <v>0</v>
      </c>
      <c r="W21" s="62">
        <f>+V21-U21</f>
        <v>0</v>
      </c>
      <c r="X21" s="63">
        <f>+X8+X14</f>
        <v>0</v>
      </c>
      <c r="Y21" s="63">
        <f>+Y8+Y14</f>
        <v>0</v>
      </c>
      <c r="Z21" s="63">
        <f>+Y21-X21</f>
        <v>0</v>
      </c>
      <c r="AA21" s="62">
        <f>+AA8+AA14</f>
        <v>0</v>
      </c>
      <c r="AB21" s="62">
        <f>+AB8+AB14</f>
        <v>0</v>
      </c>
      <c r="AC21" s="62">
        <f>+AB21-AA21</f>
        <v>0</v>
      </c>
      <c r="AD21" s="63">
        <f>+AD8+AD14</f>
        <v>0</v>
      </c>
      <c r="AE21" s="63">
        <f>+AE8+AE14</f>
        <v>0</v>
      </c>
      <c r="AF21" s="63">
        <f>+AE21-AD21</f>
        <v>0</v>
      </c>
      <c r="AG21" s="62">
        <f>+AG8+AG14</f>
        <v>0</v>
      </c>
      <c r="AH21" s="62">
        <f>+AH8+AH14</f>
        <v>0</v>
      </c>
      <c r="AI21" s="62">
        <f>+AH21-AG21</f>
        <v>0</v>
      </c>
      <c r="AJ21" s="63">
        <f>+AJ8+AJ14</f>
        <v>0</v>
      </c>
      <c r="AK21" s="63">
        <f>+AK8+AK14</f>
        <v>0</v>
      </c>
      <c r="AL21" s="63">
        <f>+AK21-AJ21</f>
        <v>0</v>
      </c>
      <c r="AM21" s="64">
        <f t="shared" si="1"/>
        <v>0</v>
      </c>
      <c r="AN21" s="65"/>
      <c r="AO21" s="64">
        <f t="shared" si="2"/>
        <v>0</v>
      </c>
      <c r="AP21" s="65"/>
      <c r="AQ21" s="64">
        <f>+AO21-AM21</f>
        <v>0</v>
      </c>
    </row>
    <row r="22" spans="1:43" x14ac:dyDescent="0.25">
      <c r="A22" s="552"/>
      <c r="B22" s="66" t="s">
        <v>105</v>
      </c>
      <c r="C22" s="117"/>
      <c r="D22" s="117"/>
      <c r="E22" s="67">
        <f t="shared" ref="E22" si="31">+D22-C22</f>
        <v>0</v>
      </c>
      <c r="F22" s="117"/>
      <c r="G22" s="117"/>
      <c r="H22" s="57">
        <f t="shared" ref="H22" si="32">+G22-F22</f>
        <v>0</v>
      </c>
      <c r="I22" s="117"/>
      <c r="J22" s="117"/>
      <c r="K22" s="67">
        <f t="shared" ref="K22" si="33">+J22-I22</f>
        <v>0</v>
      </c>
      <c r="L22" s="117"/>
      <c r="M22" s="117"/>
      <c r="N22" s="57">
        <f t="shared" ref="N22" si="34">+M22-L22</f>
        <v>0</v>
      </c>
      <c r="O22" s="117"/>
      <c r="P22" s="117"/>
      <c r="Q22" s="67">
        <f t="shared" ref="Q22" si="35">+P22-O22</f>
        <v>0</v>
      </c>
      <c r="R22" s="117"/>
      <c r="S22" s="117"/>
      <c r="T22" s="57">
        <f t="shared" ref="T22" si="36">+S22-R22</f>
        <v>0</v>
      </c>
      <c r="U22" s="117"/>
      <c r="V22" s="117"/>
      <c r="W22" s="67">
        <f t="shared" ref="W22" si="37">+V22-U22</f>
        <v>0</v>
      </c>
      <c r="X22" s="117"/>
      <c r="Y22" s="117"/>
      <c r="Z22" s="57">
        <f t="shared" ref="Z22" si="38">+Y22-X22</f>
        <v>0</v>
      </c>
      <c r="AA22" s="117"/>
      <c r="AB22" s="117"/>
      <c r="AC22" s="67">
        <f t="shared" ref="AC22" si="39">+AB22-AA22</f>
        <v>0</v>
      </c>
      <c r="AD22" s="117"/>
      <c r="AE22" s="117"/>
      <c r="AF22" s="57">
        <f t="shared" ref="AF22" si="40">+AE22-AD22</f>
        <v>0</v>
      </c>
      <c r="AG22" s="117"/>
      <c r="AH22" s="117"/>
      <c r="AI22" s="67">
        <f t="shared" ref="AI22" si="41">+AH22-AG22</f>
        <v>0</v>
      </c>
      <c r="AJ22" s="117"/>
      <c r="AK22" s="117"/>
      <c r="AL22" s="57">
        <f t="shared" ref="AL22" si="42">+AK22-AJ22</f>
        <v>0</v>
      </c>
      <c r="AM22" s="68">
        <f t="shared" si="1"/>
        <v>0</v>
      </c>
      <c r="AN22" s="146" t="e">
        <f>+AM22/AM7</f>
        <v>#DIV/0!</v>
      </c>
      <c r="AO22" s="68">
        <f t="shared" si="2"/>
        <v>0</v>
      </c>
      <c r="AP22" s="146" t="e">
        <f>+AO22/AO7</f>
        <v>#DIV/0!</v>
      </c>
      <c r="AQ22" s="149">
        <f t="shared" si="17"/>
        <v>0</v>
      </c>
    </row>
    <row r="23" spans="1:43" x14ac:dyDescent="0.25">
      <c r="A23" s="552"/>
      <c r="B23" s="153" t="s">
        <v>106</v>
      </c>
      <c r="C23" s="62">
        <f>C21+C22</f>
        <v>0</v>
      </c>
      <c r="D23" s="62">
        <f>D21+D22</f>
        <v>0</v>
      </c>
      <c r="E23" s="62">
        <f>+D23-C23</f>
        <v>0</v>
      </c>
      <c r="F23" s="63">
        <f>F21+F22</f>
        <v>0</v>
      </c>
      <c r="G23" s="63">
        <f>G21+G22</f>
        <v>0</v>
      </c>
      <c r="H23" s="63">
        <f>+G23-F23</f>
        <v>0</v>
      </c>
      <c r="I23" s="62">
        <f>I21+I22</f>
        <v>0</v>
      </c>
      <c r="J23" s="62">
        <f>J21+J22</f>
        <v>0</v>
      </c>
      <c r="K23" s="62">
        <f>+J23-I23</f>
        <v>0</v>
      </c>
      <c r="L23" s="63">
        <f>L21+L22</f>
        <v>0</v>
      </c>
      <c r="M23" s="63">
        <f>M21+M22</f>
        <v>0</v>
      </c>
      <c r="N23" s="63">
        <f>+M23-L23</f>
        <v>0</v>
      </c>
      <c r="O23" s="62">
        <f>O21+O22</f>
        <v>0</v>
      </c>
      <c r="P23" s="62">
        <f>P21+P22</f>
        <v>0</v>
      </c>
      <c r="Q23" s="62">
        <f>+P23-O23</f>
        <v>0</v>
      </c>
      <c r="R23" s="63">
        <f>R21+R22</f>
        <v>0</v>
      </c>
      <c r="S23" s="63">
        <f>S21+S22</f>
        <v>0</v>
      </c>
      <c r="T23" s="63">
        <f>+S23-R23</f>
        <v>0</v>
      </c>
      <c r="U23" s="62">
        <f>U21+U22</f>
        <v>0</v>
      </c>
      <c r="V23" s="62">
        <f>V21+V22</f>
        <v>0</v>
      </c>
      <c r="W23" s="62">
        <f>+V23-U23</f>
        <v>0</v>
      </c>
      <c r="X23" s="63">
        <f>X21+X22</f>
        <v>0</v>
      </c>
      <c r="Y23" s="63">
        <f>Y21+Y22</f>
        <v>0</v>
      </c>
      <c r="Z23" s="63">
        <f>+Y23-X23</f>
        <v>0</v>
      </c>
      <c r="AA23" s="62">
        <f>AA21+AA22</f>
        <v>0</v>
      </c>
      <c r="AB23" s="62">
        <f>AB21+AB22</f>
        <v>0</v>
      </c>
      <c r="AC23" s="62">
        <f>+AB23-AA23</f>
        <v>0</v>
      </c>
      <c r="AD23" s="63">
        <f>AD21+AD22</f>
        <v>0</v>
      </c>
      <c r="AE23" s="63">
        <f>AE21+AE22</f>
        <v>0</v>
      </c>
      <c r="AF23" s="63">
        <f>+AE23-AD23</f>
        <v>0</v>
      </c>
      <c r="AG23" s="62">
        <f>AG21+AG22</f>
        <v>0</v>
      </c>
      <c r="AH23" s="62">
        <f>AH21+AH22</f>
        <v>0</v>
      </c>
      <c r="AI23" s="62">
        <f>+AH23-AG23</f>
        <v>0</v>
      </c>
      <c r="AJ23" s="63">
        <f>AJ21+AJ22</f>
        <v>0</v>
      </c>
      <c r="AK23" s="63">
        <f>AK21+AK22</f>
        <v>0</v>
      </c>
      <c r="AL23" s="63">
        <f>+AK23-AJ23</f>
        <v>0</v>
      </c>
      <c r="AM23" s="64">
        <f t="shared" si="1"/>
        <v>0</v>
      </c>
      <c r="AN23" s="65">
        <v>1</v>
      </c>
      <c r="AO23" s="64">
        <f t="shared" si="2"/>
        <v>0</v>
      </c>
      <c r="AP23" s="65">
        <v>1</v>
      </c>
      <c r="AQ23" s="64">
        <f>+AO23-AM23</f>
        <v>0</v>
      </c>
    </row>
    <row r="24" spans="1:43" x14ac:dyDescent="0.25">
      <c r="A24" s="552"/>
      <c r="B24" s="66" t="s">
        <v>107</v>
      </c>
      <c r="C24" s="117"/>
      <c r="D24" s="117"/>
      <c r="E24" s="67">
        <f>+D24-C24</f>
        <v>0</v>
      </c>
      <c r="F24" s="117"/>
      <c r="G24" s="117"/>
      <c r="H24" s="57">
        <f>+G24-F24</f>
        <v>0</v>
      </c>
      <c r="I24" s="117"/>
      <c r="J24" s="117"/>
      <c r="K24" s="67">
        <f>+J24-I24</f>
        <v>0</v>
      </c>
      <c r="L24" s="117"/>
      <c r="M24" s="117"/>
      <c r="N24" s="57">
        <f>+M24-L24</f>
        <v>0</v>
      </c>
      <c r="O24" s="117"/>
      <c r="P24" s="117"/>
      <c r="Q24" s="67">
        <f>+P24-O24</f>
        <v>0</v>
      </c>
      <c r="R24" s="117"/>
      <c r="S24" s="117"/>
      <c r="T24" s="57">
        <f>+S24-R24</f>
        <v>0</v>
      </c>
      <c r="U24" s="117"/>
      <c r="V24" s="117"/>
      <c r="W24" s="67">
        <f>+V24-U24</f>
        <v>0</v>
      </c>
      <c r="X24" s="117"/>
      <c r="Y24" s="117"/>
      <c r="Z24" s="57">
        <f>+Y24-X24</f>
        <v>0</v>
      </c>
      <c r="AA24" s="117"/>
      <c r="AB24" s="117"/>
      <c r="AC24" s="67">
        <f>+AB24-AA24</f>
        <v>0</v>
      </c>
      <c r="AD24" s="117"/>
      <c r="AE24" s="117"/>
      <c r="AF24" s="57">
        <f>+AE24-AD24</f>
        <v>0</v>
      </c>
      <c r="AG24" s="117"/>
      <c r="AH24" s="117"/>
      <c r="AI24" s="67">
        <f>+AH24-AG24</f>
        <v>0</v>
      </c>
      <c r="AJ24" s="117"/>
      <c r="AK24" s="117"/>
      <c r="AL24" s="57">
        <f>+AK24-AJ24</f>
        <v>0</v>
      </c>
      <c r="AM24" s="68">
        <f t="shared" si="1"/>
        <v>0</v>
      </c>
      <c r="AN24" s="148" t="e">
        <f>+AM24/AM23</f>
        <v>#DIV/0!</v>
      </c>
      <c r="AO24" s="68">
        <f t="shared" si="2"/>
        <v>0</v>
      </c>
      <c r="AP24" s="148" t="e">
        <f>+AO24/AO23</f>
        <v>#DIV/0!</v>
      </c>
      <c r="AQ24" s="68">
        <f>+AO24-AM24</f>
        <v>0</v>
      </c>
    </row>
    <row r="25" spans="1:43" x14ac:dyDescent="0.25">
      <c r="A25" s="552"/>
      <c r="B25" s="66" t="s">
        <v>108</v>
      </c>
      <c r="C25" s="117"/>
      <c r="D25" s="117"/>
      <c r="E25" s="67">
        <f>+D25-C25</f>
        <v>0</v>
      </c>
      <c r="F25" s="117"/>
      <c r="G25" s="117"/>
      <c r="H25" s="57">
        <f>+G25-F25</f>
        <v>0</v>
      </c>
      <c r="I25" s="117"/>
      <c r="J25" s="117"/>
      <c r="K25" s="67">
        <f>+J25-I25</f>
        <v>0</v>
      </c>
      <c r="L25" s="117"/>
      <c r="M25" s="117"/>
      <c r="N25" s="57">
        <f>+M25-L25</f>
        <v>0</v>
      </c>
      <c r="O25" s="117"/>
      <c r="P25" s="117"/>
      <c r="Q25" s="67">
        <f>+P25-O25</f>
        <v>0</v>
      </c>
      <c r="R25" s="117"/>
      <c r="S25" s="117"/>
      <c r="T25" s="57">
        <f>+S25-R25</f>
        <v>0</v>
      </c>
      <c r="U25" s="117"/>
      <c r="V25" s="117"/>
      <c r="W25" s="67">
        <f>+V25-U25</f>
        <v>0</v>
      </c>
      <c r="X25" s="117"/>
      <c r="Y25" s="117"/>
      <c r="Z25" s="57">
        <f>+Y25-X25</f>
        <v>0</v>
      </c>
      <c r="AA25" s="117"/>
      <c r="AB25" s="117"/>
      <c r="AC25" s="67">
        <f>+AB25-AA25</f>
        <v>0</v>
      </c>
      <c r="AD25" s="117"/>
      <c r="AE25" s="117"/>
      <c r="AF25" s="57">
        <f>+AE25-AD25</f>
        <v>0</v>
      </c>
      <c r="AG25" s="117"/>
      <c r="AH25" s="117"/>
      <c r="AI25" s="67">
        <f>+AH25-AG25</f>
        <v>0</v>
      </c>
      <c r="AJ25" s="117"/>
      <c r="AK25" s="117"/>
      <c r="AL25" s="57">
        <f>+AK25-AJ25</f>
        <v>0</v>
      </c>
      <c r="AM25" s="68">
        <f t="shared" si="1"/>
        <v>0</v>
      </c>
      <c r="AN25" s="148" t="e">
        <f>+AM25/AM23</f>
        <v>#DIV/0!</v>
      </c>
      <c r="AO25" s="68">
        <f t="shared" si="2"/>
        <v>0</v>
      </c>
      <c r="AP25" s="148" t="e">
        <f>+AO25/AO23</f>
        <v>#DIV/0!</v>
      </c>
      <c r="AQ25" s="68">
        <f>+AO25-AM25</f>
        <v>0</v>
      </c>
    </row>
    <row r="26" spans="1:43" x14ac:dyDescent="0.25">
      <c r="B26" s="73" t="s">
        <v>109</v>
      </c>
      <c r="C26" s="62">
        <f>C24+C25</f>
        <v>0</v>
      </c>
      <c r="D26" s="62">
        <f>D24+D25</f>
        <v>0</v>
      </c>
      <c r="E26" s="62">
        <f>+D26-C26</f>
        <v>0</v>
      </c>
      <c r="F26" s="63">
        <f>F24+F25</f>
        <v>0</v>
      </c>
      <c r="G26" s="63">
        <f>G24+G25</f>
        <v>0</v>
      </c>
      <c r="H26" s="63">
        <f>+G26-F26</f>
        <v>0</v>
      </c>
      <c r="I26" s="62">
        <f>I24+I25</f>
        <v>0</v>
      </c>
      <c r="J26" s="62">
        <f>J24+J25</f>
        <v>0</v>
      </c>
      <c r="K26" s="62">
        <f>+J26-I26</f>
        <v>0</v>
      </c>
      <c r="L26" s="63">
        <f>L24+L25</f>
        <v>0</v>
      </c>
      <c r="M26" s="63">
        <f>M24+M25</f>
        <v>0</v>
      </c>
      <c r="N26" s="63">
        <f>+M26-L26</f>
        <v>0</v>
      </c>
      <c r="O26" s="62">
        <f>O24+O25</f>
        <v>0</v>
      </c>
      <c r="P26" s="62">
        <f>P24+P25</f>
        <v>0</v>
      </c>
      <c r="Q26" s="62">
        <f>+P26-O26</f>
        <v>0</v>
      </c>
      <c r="R26" s="63">
        <f>R24+R25</f>
        <v>0</v>
      </c>
      <c r="S26" s="63">
        <f>S24+S25</f>
        <v>0</v>
      </c>
      <c r="T26" s="63">
        <f>+S26-R26</f>
        <v>0</v>
      </c>
      <c r="U26" s="62">
        <f>U24+U25</f>
        <v>0</v>
      </c>
      <c r="V26" s="62">
        <f>V24+V25</f>
        <v>0</v>
      </c>
      <c r="W26" s="62">
        <f>+V26-U26</f>
        <v>0</v>
      </c>
      <c r="X26" s="63">
        <f>X24+X25</f>
        <v>0</v>
      </c>
      <c r="Y26" s="63">
        <f>Y24+Y25</f>
        <v>0</v>
      </c>
      <c r="Z26" s="63">
        <f>+Y26-X26</f>
        <v>0</v>
      </c>
      <c r="AA26" s="62">
        <f>AA24+AA25</f>
        <v>0</v>
      </c>
      <c r="AB26" s="62">
        <f>AB24+AB25</f>
        <v>0</v>
      </c>
      <c r="AC26" s="62">
        <f>+AB26-AA26</f>
        <v>0</v>
      </c>
      <c r="AD26" s="63">
        <f>AD24+AD25</f>
        <v>0</v>
      </c>
      <c r="AE26" s="63">
        <f>AE24+AE25</f>
        <v>0</v>
      </c>
      <c r="AF26" s="63">
        <f>+AE26-AD26</f>
        <v>0</v>
      </c>
      <c r="AG26" s="62">
        <f>AG24+AG25</f>
        <v>0</v>
      </c>
      <c r="AH26" s="62">
        <f>AH24+AH25</f>
        <v>0</v>
      </c>
      <c r="AI26" s="62">
        <f>+AH26-AG26</f>
        <v>0</v>
      </c>
      <c r="AJ26" s="63">
        <f>AJ24+AJ25</f>
        <v>0</v>
      </c>
      <c r="AK26" s="63">
        <f>AK24+AK25</f>
        <v>0</v>
      </c>
      <c r="AL26" s="63">
        <f>+AK26-AJ26</f>
        <v>0</v>
      </c>
      <c r="AM26" s="64">
        <f t="shared" si="1"/>
        <v>0</v>
      </c>
      <c r="AN26" s="65" t="e">
        <f>+AN24+AN25</f>
        <v>#DIV/0!</v>
      </c>
      <c r="AO26" s="64">
        <f t="shared" si="2"/>
        <v>0</v>
      </c>
      <c r="AP26" s="65" t="e">
        <f>+AP24+AP25</f>
        <v>#DIV/0!</v>
      </c>
      <c r="AQ26" s="64">
        <f>+AO26-AM26</f>
        <v>0</v>
      </c>
    </row>
    <row r="27" spans="1:43" x14ac:dyDescent="0.25">
      <c r="B27" s="61" t="s">
        <v>12</v>
      </c>
      <c r="C27" s="67"/>
      <c r="D27" s="67"/>
      <c r="E27" s="67"/>
      <c r="F27" s="57"/>
      <c r="G27" s="57"/>
      <c r="H27" s="57"/>
      <c r="I27" s="67"/>
      <c r="J27" s="67"/>
      <c r="K27" s="67"/>
      <c r="L27" s="57"/>
      <c r="M27" s="57"/>
      <c r="N27" s="57"/>
      <c r="O27" s="67"/>
      <c r="P27" s="67"/>
      <c r="Q27" s="67"/>
      <c r="R27" s="57"/>
      <c r="S27" s="57"/>
      <c r="T27" s="57"/>
      <c r="U27" s="67"/>
      <c r="V27" s="67"/>
      <c r="W27" s="67"/>
      <c r="X27" s="57"/>
      <c r="Y27" s="57"/>
      <c r="Z27" s="57"/>
      <c r="AA27" s="67"/>
      <c r="AB27" s="67"/>
      <c r="AC27" s="67"/>
      <c r="AD27" s="57"/>
      <c r="AE27" s="57"/>
      <c r="AF27" s="57"/>
      <c r="AG27" s="67"/>
      <c r="AH27" s="67"/>
      <c r="AI27" s="67"/>
      <c r="AJ27" s="57"/>
      <c r="AK27" s="57"/>
      <c r="AL27" s="57"/>
      <c r="AM27" s="68"/>
      <c r="AN27" s="59"/>
      <c r="AO27" s="68"/>
      <c r="AP27" s="59"/>
      <c r="AQ27" s="68"/>
    </row>
    <row r="28" spans="1:43" x14ac:dyDescent="0.25">
      <c r="B28" s="66" t="s">
        <v>13</v>
      </c>
      <c r="C28" s="117"/>
      <c r="D28" s="117"/>
      <c r="E28" s="67">
        <f>+D28-C28</f>
        <v>0</v>
      </c>
      <c r="F28" s="117"/>
      <c r="G28" s="117"/>
      <c r="H28" s="57">
        <f>+G28-F28</f>
        <v>0</v>
      </c>
      <c r="I28" s="117"/>
      <c r="J28" s="117"/>
      <c r="K28" s="67">
        <f>+J28-I28</f>
        <v>0</v>
      </c>
      <c r="L28" s="117"/>
      <c r="M28" s="117"/>
      <c r="N28" s="57">
        <f>+M28-L28</f>
        <v>0</v>
      </c>
      <c r="O28" s="117"/>
      <c r="P28" s="117"/>
      <c r="Q28" s="67">
        <f>+P28-O28</f>
        <v>0</v>
      </c>
      <c r="R28" s="117"/>
      <c r="S28" s="117"/>
      <c r="T28" s="57">
        <f>+S28-R28</f>
        <v>0</v>
      </c>
      <c r="U28" s="117"/>
      <c r="V28" s="117"/>
      <c r="W28" s="67">
        <f>+V28-U28</f>
        <v>0</v>
      </c>
      <c r="X28" s="117"/>
      <c r="Y28" s="117"/>
      <c r="Z28" s="57">
        <f>+Y28-X28</f>
        <v>0</v>
      </c>
      <c r="AA28" s="117"/>
      <c r="AB28" s="117"/>
      <c r="AC28" s="67">
        <f>+AB28-AA28</f>
        <v>0</v>
      </c>
      <c r="AD28" s="117"/>
      <c r="AE28" s="117"/>
      <c r="AF28" s="57">
        <f>+AE28-AD28</f>
        <v>0</v>
      </c>
      <c r="AG28" s="117"/>
      <c r="AH28" s="117"/>
      <c r="AI28" s="67">
        <f>+AH28-AG28</f>
        <v>0</v>
      </c>
      <c r="AJ28" s="117"/>
      <c r="AK28" s="117"/>
      <c r="AL28" s="57">
        <f>+AK28-AJ28</f>
        <v>0</v>
      </c>
      <c r="AM28" s="68">
        <f t="shared" si="1"/>
        <v>0</v>
      </c>
      <c r="AN28" s="148" t="e">
        <f>+AM28/$AM$23</f>
        <v>#DIV/0!</v>
      </c>
      <c r="AO28" s="68">
        <f t="shared" si="2"/>
        <v>0</v>
      </c>
      <c r="AP28" s="148" t="e">
        <f>+AO28/$AO$23</f>
        <v>#DIV/0!</v>
      </c>
      <c r="AQ28" s="68">
        <f>+AO28-AM28</f>
        <v>0</v>
      </c>
    </row>
    <row r="29" spans="1:43" x14ac:dyDescent="0.25">
      <c r="B29" s="66" t="s">
        <v>14</v>
      </c>
      <c r="C29" s="117"/>
      <c r="D29" s="117"/>
      <c r="E29" s="67">
        <f t="shared" ref="E29:E38" si="43">+D29-C29</f>
        <v>0</v>
      </c>
      <c r="F29" s="117"/>
      <c r="G29" s="117"/>
      <c r="H29" s="57">
        <f t="shared" ref="H29:H38" si="44">+G29-F29</f>
        <v>0</v>
      </c>
      <c r="I29" s="117"/>
      <c r="J29" s="117"/>
      <c r="K29" s="67">
        <f t="shared" ref="K29:K38" si="45">+J29-I29</f>
        <v>0</v>
      </c>
      <c r="L29" s="117"/>
      <c r="M29" s="117"/>
      <c r="N29" s="57">
        <f t="shared" ref="N29:N38" si="46">+M29-L29</f>
        <v>0</v>
      </c>
      <c r="O29" s="117"/>
      <c r="P29" s="117"/>
      <c r="Q29" s="67">
        <f t="shared" ref="Q29:Q38" si="47">+P29-O29</f>
        <v>0</v>
      </c>
      <c r="R29" s="117"/>
      <c r="S29" s="117"/>
      <c r="T29" s="57">
        <f t="shared" ref="T29:T38" si="48">+S29-R29</f>
        <v>0</v>
      </c>
      <c r="U29" s="117"/>
      <c r="V29" s="117"/>
      <c r="W29" s="67">
        <f t="shared" ref="W29:W38" si="49">+V29-U29</f>
        <v>0</v>
      </c>
      <c r="X29" s="117"/>
      <c r="Y29" s="117"/>
      <c r="Z29" s="57">
        <f t="shared" ref="Z29:Z38" si="50">+Y29-X29</f>
        <v>0</v>
      </c>
      <c r="AA29" s="117"/>
      <c r="AB29" s="117"/>
      <c r="AC29" s="67">
        <f t="shared" ref="AC29:AC38" si="51">+AB29-AA29</f>
        <v>0</v>
      </c>
      <c r="AD29" s="117"/>
      <c r="AE29" s="117"/>
      <c r="AF29" s="57">
        <f t="shared" ref="AF29:AF38" si="52">+AE29-AD29</f>
        <v>0</v>
      </c>
      <c r="AG29" s="117"/>
      <c r="AH29" s="117"/>
      <c r="AI29" s="67">
        <f t="shared" ref="AI29:AI38" si="53">+AH29-AG29</f>
        <v>0</v>
      </c>
      <c r="AJ29" s="117"/>
      <c r="AK29" s="117"/>
      <c r="AL29" s="57">
        <f t="shared" ref="AL29:AL38" si="54">+AK29-AJ29</f>
        <v>0</v>
      </c>
      <c r="AM29" s="68">
        <f t="shared" si="1"/>
        <v>0</v>
      </c>
      <c r="AN29" s="148" t="e">
        <f t="shared" ref="AN29:AN39" si="55">+AM29/$AM$23</f>
        <v>#DIV/0!</v>
      </c>
      <c r="AO29" s="68">
        <f t="shared" si="2"/>
        <v>0</v>
      </c>
      <c r="AP29" s="148" t="e">
        <f t="shared" ref="AP29:AP39" si="56">+AO29/$AO$23</f>
        <v>#DIV/0!</v>
      </c>
      <c r="AQ29" s="68">
        <f t="shared" ref="AQ29:AQ38" si="57">+AO29-AM29</f>
        <v>0</v>
      </c>
    </row>
    <row r="30" spans="1:43" x14ac:dyDescent="0.25">
      <c r="B30" s="66" t="s">
        <v>110</v>
      </c>
      <c r="C30" s="117"/>
      <c r="D30" s="117"/>
      <c r="E30" s="67">
        <f t="shared" si="43"/>
        <v>0</v>
      </c>
      <c r="F30" s="117"/>
      <c r="G30" s="117"/>
      <c r="H30" s="57">
        <f t="shared" si="44"/>
        <v>0</v>
      </c>
      <c r="I30" s="117"/>
      <c r="J30" s="117"/>
      <c r="K30" s="67">
        <f t="shared" si="45"/>
        <v>0</v>
      </c>
      <c r="L30" s="117"/>
      <c r="M30" s="117"/>
      <c r="N30" s="57">
        <f t="shared" si="46"/>
        <v>0</v>
      </c>
      <c r="O30" s="117"/>
      <c r="P30" s="117"/>
      <c r="Q30" s="67">
        <f t="shared" si="47"/>
        <v>0</v>
      </c>
      <c r="R30" s="117"/>
      <c r="S30" s="117"/>
      <c r="T30" s="57">
        <f t="shared" si="48"/>
        <v>0</v>
      </c>
      <c r="U30" s="117"/>
      <c r="V30" s="117"/>
      <c r="W30" s="67">
        <f t="shared" si="49"/>
        <v>0</v>
      </c>
      <c r="X30" s="117"/>
      <c r="Y30" s="117"/>
      <c r="Z30" s="57">
        <f t="shared" si="50"/>
        <v>0</v>
      </c>
      <c r="AA30" s="117"/>
      <c r="AB30" s="117"/>
      <c r="AC30" s="67">
        <f t="shared" si="51"/>
        <v>0</v>
      </c>
      <c r="AD30" s="117"/>
      <c r="AE30" s="117"/>
      <c r="AF30" s="57">
        <f t="shared" si="52"/>
        <v>0</v>
      </c>
      <c r="AG30" s="117"/>
      <c r="AH30" s="117"/>
      <c r="AI30" s="67">
        <f t="shared" si="53"/>
        <v>0</v>
      </c>
      <c r="AJ30" s="117"/>
      <c r="AK30" s="117"/>
      <c r="AL30" s="57">
        <f t="shared" si="54"/>
        <v>0</v>
      </c>
      <c r="AM30" s="68">
        <f t="shared" si="1"/>
        <v>0</v>
      </c>
      <c r="AN30" s="148" t="e">
        <f t="shared" si="55"/>
        <v>#DIV/0!</v>
      </c>
      <c r="AO30" s="68">
        <f t="shared" si="2"/>
        <v>0</v>
      </c>
      <c r="AP30" s="148" t="e">
        <f t="shared" si="56"/>
        <v>#DIV/0!</v>
      </c>
      <c r="AQ30" s="68">
        <f t="shared" si="57"/>
        <v>0</v>
      </c>
    </row>
    <row r="31" spans="1:43" x14ac:dyDescent="0.25">
      <c r="B31" s="66" t="s">
        <v>111</v>
      </c>
      <c r="C31" s="117"/>
      <c r="D31" s="117"/>
      <c r="E31" s="67">
        <f t="shared" si="43"/>
        <v>0</v>
      </c>
      <c r="F31" s="117"/>
      <c r="G31" s="117"/>
      <c r="H31" s="57">
        <f t="shared" si="44"/>
        <v>0</v>
      </c>
      <c r="I31" s="117"/>
      <c r="J31" s="117"/>
      <c r="K31" s="67">
        <f t="shared" si="45"/>
        <v>0</v>
      </c>
      <c r="L31" s="117"/>
      <c r="M31" s="117"/>
      <c r="N31" s="57">
        <f t="shared" si="46"/>
        <v>0</v>
      </c>
      <c r="O31" s="117"/>
      <c r="P31" s="117"/>
      <c r="Q31" s="67">
        <f t="shared" si="47"/>
        <v>0</v>
      </c>
      <c r="R31" s="117"/>
      <c r="S31" s="117"/>
      <c r="T31" s="57">
        <f t="shared" si="48"/>
        <v>0</v>
      </c>
      <c r="U31" s="117"/>
      <c r="V31" s="117"/>
      <c r="W31" s="67">
        <f t="shared" si="49"/>
        <v>0</v>
      </c>
      <c r="X31" s="117"/>
      <c r="Y31" s="117"/>
      <c r="Z31" s="57">
        <f t="shared" si="50"/>
        <v>0</v>
      </c>
      <c r="AA31" s="117"/>
      <c r="AB31" s="117"/>
      <c r="AC31" s="67">
        <f t="shared" si="51"/>
        <v>0</v>
      </c>
      <c r="AD31" s="117"/>
      <c r="AE31" s="117"/>
      <c r="AF31" s="57">
        <f t="shared" si="52"/>
        <v>0</v>
      </c>
      <c r="AG31" s="117"/>
      <c r="AH31" s="117"/>
      <c r="AI31" s="67">
        <f t="shared" si="53"/>
        <v>0</v>
      </c>
      <c r="AJ31" s="117"/>
      <c r="AK31" s="117"/>
      <c r="AL31" s="57">
        <f t="shared" si="54"/>
        <v>0</v>
      </c>
      <c r="AM31" s="68">
        <f t="shared" si="1"/>
        <v>0</v>
      </c>
      <c r="AN31" s="148" t="e">
        <f t="shared" si="55"/>
        <v>#DIV/0!</v>
      </c>
      <c r="AO31" s="68">
        <f t="shared" si="2"/>
        <v>0</v>
      </c>
      <c r="AP31" s="148" t="e">
        <f t="shared" si="56"/>
        <v>#DIV/0!</v>
      </c>
      <c r="AQ31" s="68">
        <f t="shared" si="57"/>
        <v>0</v>
      </c>
    </row>
    <row r="32" spans="1:43" x14ac:dyDescent="0.25">
      <c r="B32" s="66" t="s">
        <v>17</v>
      </c>
      <c r="C32" s="117"/>
      <c r="D32" s="117"/>
      <c r="E32" s="67">
        <f t="shared" si="43"/>
        <v>0</v>
      </c>
      <c r="F32" s="117"/>
      <c r="G32" s="117"/>
      <c r="H32" s="57">
        <f t="shared" si="44"/>
        <v>0</v>
      </c>
      <c r="I32" s="117"/>
      <c r="J32" s="117"/>
      <c r="K32" s="67">
        <f t="shared" si="45"/>
        <v>0</v>
      </c>
      <c r="L32" s="117"/>
      <c r="M32" s="117"/>
      <c r="N32" s="57">
        <f t="shared" si="46"/>
        <v>0</v>
      </c>
      <c r="O32" s="117"/>
      <c r="P32" s="117"/>
      <c r="Q32" s="67">
        <f t="shared" si="47"/>
        <v>0</v>
      </c>
      <c r="R32" s="117"/>
      <c r="S32" s="117"/>
      <c r="T32" s="57">
        <f t="shared" si="48"/>
        <v>0</v>
      </c>
      <c r="U32" s="117"/>
      <c r="V32" s="117"/>
      <c r="W32" s="67">
        <f t="shared" si="49"/>
        <v>0</v>
      </c>
      <c r="X32" s="117"/>
      <c r="Y32" s="117"/>
      <c r="Z32" s="57">
        <f t="shared" si="50"/>
        <v>0</v>
      </c>
      <c r="AA32" s="117"/>
      <c r="AB32" s="117"/>
      <c r="AC32" s="67">
        <f t="shared" si="51"/>
        <v>0</v>
      </c>
      <c r="AD32" s="117"/>
      <c r="AE32" s="117"/>
      <c r="AF32" s="57">
        <f t="shared" si="52"/>
        <v>0</v>
      </c>
      <c r="AG32" s="117"/>
      <c r="AH32" s="117"/>
      <c r="AI32" s="67">
        <f t="shared" si="53"/>
        <v>0</v>
      </c>
      <c r="AJ32" s="117"/>
      <c r="AK32" s="117"/>
      <c r="AL32" s="57">
        <f t="shared" si="54"/>
        <v>0</v>
      </c>
      <c r="AM32" s="68">
        <f t="shared" si="1"/>
        <v>0</v>
      </c>
      <c r="AN32" s="148" t="e">
        <f t="shared" si="55"/>
        <v>#DIV/0!</v>
      </c>
      <c r="AO32" s="68">
        <f t="shared" si="2"/>
        <v>0</v>
      </c>
      <c r="AP32" s="148" t="e">
        <f t="shared" si="56"/>
        <v>#DIV/0!</v>
      </c>
      <c r="AQ32" s="68">
        <f t="shared" si="57"/>
        <v>0</v>
      </c>
    </row>
    <row r="33" spans="2:43" x14ac:dyDescent="0.25">
      <c r="B33" s="69" t="s">
        <v>18</v>
      </c>
      <c r="C33" s="154">
        <f>SUM(C28:C32)</f>
        <v>0</v>
      </c>
      <c r="D33" s="154">
        <f>SUM(D28:D32)</f>
        <v>0</v>
      </c>
      <c r="E33" s="67">
        <f t="shared" si="43"/>
        <v>0</v>
      </c>
      <c r="F33" s="155">
        <f>SUM(F28:F32)</f>
        <v>0</v>
      </c>
      <c r="G33" s="155">
        <f>SUM(G28:G32)</f>
        <v>0</v>
      </c>
      <c r="H33" s="57">
        <f t="shared" si="44"/>
        <v>0</v>
      </c>
      <c r="I33" s="154">
        <f>SUM(I28:I32)</f>
        <v>0</v>
      </c>
      <c r="J33" s="154">
        <f>SUM(J28:J32)</f>
        <v>0</v>
      </c>
      <c r="K33" s="67">
        <f t="shared" si="45"/>
        <v>0</v>
      </c>
      <c r="L33" s="155">
        <f>SUM(L28:L32)</f>
        <v>0</v>
      </c>
      <c r="M33" s="155">
        <f>SUM(M28:M32)</f>
        <v>0</v>
      </c>
      <c r="N33" s="57">
        <f t="shared" si="46"/>
        <v>0</v>
      </c>
      <c r="O33" s="154">
        <f>SUM(O28:O32)</f>
        <v>0</v>
      </c>
      <c r="P33" s="154">
        <f>SUM(P28:P32)</f>
        <v>0</v>
      </c>
      <c r="Q33" s="67">
        <f t="shared" si="47"/>
        <v>0</v>
      </c>
      <c r="R33" s="155">
        <f>SUM(R28:R32)</f>
        <v>0</v>
      </c>
      <c r="S33" s="155">
        <f>SUM(S28:S32)</f>
        <v>0</v>
      </c>
      <c r="T33" s="57">
        <f t="shared" si="48"/>
        <v>0</v>
      </c>
      <c r="U33" s="154">
        <f>SUM(U28:U32)</f>
        <v>0</v>
      </c>
      <c r="V33" s="154">
        <f>SUM(V28:V32)</f>
        <v>0</v>
      </c>
      <c r="W33" s="67">
        <f t="shared" si="49"/>
        <v>0</v>
      </c>
      <c r="X33" s="155">
        <f>SUM(X28:X32)</f>
        <v>0</v>
      </c>
      <c r="Y33" s="155">
        <f>SUM(Y28:Y32)</f>
        <v>0</v>
      </c>
      <c r="Z33" s="57">
        <f t="shared" si="50"/>
        <v>0</v>
      </c>
      <c r="AA33" s="154">
        <f>SUM(AA28:AA32)</f>
        <v>0</v>
      </c>
      <c r="AB33" s="154">
        <f>SUM(AB28:AB32)</f>
        <v>0</v>
      </c>
      <c r="AC33" s="67">
        <f t="shared" si="51"/>
        <v>0</v>
      </c>
      <c r="AD33" s="155">
        <f>SUM(AD28:AD32)</f>
        <v>0</v>
      </c>
      <c r="AE33" s="155">
        <f>SUM(AE28:AE32)</f>
        <v>0</v>
      </c>
      <c r="AF33" s="57">
        <f t="shared" si="52"/>
        <v>0</v>
      </c>
      <c r="AG33" s="154">
        <f>SUM(AG28:AG32)</f>
        <v>0</v>
      </c>
      <c r="AH33" s="154">
        <f>SUM(AH28:AH32)</f>
        <v>0</v>
      </c>
      <c r="AI33" s="67">
        <f t="shared" si="53"/>
        <v>0</v>
      </c>
      <c r="AJ33" s="155">
        <f>SUM(AJ28:AJ32)</f>
        <v>0</v>
      </c>
      <c r="AK33" s="155">
        <f>SUM(AK28:AK32)</f>
        <v>0</v>
      </c>
      <c r="AL33" s="57">
        <f t="shared" si="54"/>
        <v>0</v>
      </c>
      <c r="AM33" s="68">
        <f t="shared" si="1"/>
        <v>0</v>
      </c>
      <c r="AN33" s="156" t="e">
        <f t="shared" si="55"/>
        <v>#DIV/0!</v>
      </c>
      <c r="AO33" s="68">
        <f t="shared" si="2"/>
        <v>0</v>
      </c>
      <c r="AP33" s="148" t="e">
        <f t="shared" si="56"/>
        <v>#DIV/0!</v>
      </c>
      <c r="AQ33" s="68">
        <f t="shared" si="57"/>
        <v>0</v>
      </c>
    </row>
    <row r="34" spans="2:43" x14ac:dyDescent="0.25">
      <c r="B34" s="66" t="s">
        <v>19</v>
      </c>
      <c r="C34" s="117"/>
      <c r="D34" s="117"/>
      <c r="E34" s="67">
        <f t="shared" si="43"/>
        <v>0</v>
      </c>
      <c r="F34" s="117"/>
      <c r="G34" s="117"/>
      <c r="H34" s="57">
        <f t="shared" si="44"/>
        <v>0</v>
      </c>
      <c r="I34" s="117"/>
      <c r="J34" s="117"/>
      <c r="K34" s="67">
        <f t="shared" si="45"/>
        <v>0</v>
      </c>
      <c r="L34" s="117"/>
      <c r="M34" s="117"/>
      <c r="N34" s="57">
        <f t="shared" si="46"/>
        <v>0</v>
      </c>
      <c r="O34" s="117"/>
      <c r="P34" s="117"/>
      <c r="Q34" s="67">
        <f t="shared" si="47"/>
        <v>0</v>
      </c>
      <c r="R34" s="117"/>
      <c r="S34" s="117"/>
      <c r="T34" s="57">
        <f t="shared" si="48"/>
        <v>0</v>
      </c>
      <c r="U34" s="117"/>
      <c r="V34" s="117"/>
      <c r="W34" s="67">
        <f t="shared" si="49"/>
        <v>0</v>
      </c>
      <c r="X34" s="117"/>
      <c r="Y34" s="117"/>
      <c r="Z34" s="57">
        <f t="shared" si="50"/>
        <v>0</v>
      </c>
      <c r="AA34" s="117"/>
      <c r="AB34" s="117"/>
      <c r="AC34" s="67">
        <f t="shared" si="51"/>
        <v>0</v>
      </c>
      <c r="AD34" s="117"/>
      <c r="AE34" s="117"/>
      <c r="AF34" s="57">
        <f t="shared" si="52"/>
        <v>0</v>
      </c>
      <c r="AG34" s="117"/>
      <c r="AH34" s="117"/>
      <c r="AI34" s="67">
        <f t="shared" si="53"/>
        <v>0</v>
      </c>
      <c r="AJ34" s="117"/>
      <c r="AK34" s="117"/>
      <c r="AL34" s="57">
        <f t="shared" si="54"/>
        <v>0</v>
      </c>
      <c r="AM34" s="68">
        <f t="shared" si="1"/>
        <v>0</v>
      </c>
      <c r="AN34" s="148" t="e">
        <f t="shared" si="55"/>
        <v>#DIV/0!</v>
      </c>
      <c r="AO34" s="68">
        <f t="shared" si="2"/>
        <v>0</v>
      </c>
      <c r="AP34" s="148" t="e">
        <f t="shared" si="56"/>
        <v>#DIV/0!</v>
      </c>
      <c r="AQ34" s="68">
        <f t="shared" si="57"/>
        <v>0</v>
      </c>
    </row>
    <row r="35" spans="2:43" x14ac:dyDescent="0.25">
      <c r="B35" s="69" t="s">
        <v>20</v>
      </c>
      <c r="C35" s="154">
        <f>C33+C34</f>
        <v>0</v>
      </c>
      <c r="D35" s="154">
        <f>D33+D34</f>
        <v>0</v>
      </c>
      <c r="E35" s="67">
        <f t="shared" si="43"/>
        <v>0</v>
      </c>
      <c r="F35" s="155">
        <f>F33+F34</f>
        <v>0</v>
      </c>
      <c r="G35" s="155">
        <f>G33+G34</f>
        <v>0</v>
      </c>
      <c r="H35" s="57">
        <f t="shared" si="44"/>
        <v>0</v>
      </c>
      <c r="I35" s="154">
        <f>I33+I34</f>
        <v>0</v>
      </c>
      <c r="J35" s="154">
        <f>J33+J34</f>
        <v>0</v>
      </c>
      <c r="K35" s="67">
        <f t="shared" si="45"/>
        <v>0</v>
      </c>
      <c r="L35" s="155">
        <f>L33+L34</f>
        <v>0</v>
      </c>
      <c r="M35" s="155">
        <f>M33+M34</f>
        <v>0</v>
      </c>
      <c r="N35" s="57">
        <f t="shared" si="46"/>
        <v>0</v>
      </c>
      <c r="O35" s="154">
        <f>O33+O34</f>
        <v>0</v>
      </c>
      <c r="P35" s="154">
        <f>P33+P34</f>
        <v>0</v>
      </c>
      <c r="Q35" s="67">
        <f t="shared" si="47"/>
        <v>0</v>
      </c>
      <c r="R35" s="155">
        <f>R33+R34</f>
        <v>0</v>
      </c>
      <c r="S35" s="155">
        <f>S33+S34</f>
        <v>0</v>
      </c>
      <c r="T35" s="57">
        <f t="shared" si="48"/>
        <v>0</v>
      </c>
      <c r="U35" s="154">
        <f>U33+U34</f>
        <v>0</v>
      </c>
      <c r="V35" s="154">
        <f>V33+V34</f>
        <v>0</v>
      </c>
      <c r="W35" s="67">
        <f t="shared" si="49"/>
        <v>0</v>
      </c>
      <c r="X35" s="155">
        <f>X33+X34</f>
        <v>0</v>
      </c>
      <c r="Y35" s="155">
        <f>Y33+Y34</f>
        <v>0</v>
      </c>
      <c r="Z35" s="57">
        <f t="shared" si="50"/>
        <v>0</v>
      </c>
      <c r="AA35" s="154">
        <f>AA33+AA34</f>
        <v>0</v>
      </c>
      <c r="AB35" s="154">
        <f>AB33+AB34</f>
        <v>0</v>
      </c>
      <c r="AC35" s="67">
        <f t="shared" si="51"/>
        <v>0</v>
      </c>
      <c r="AD35" s="155">
        <f>AD33+AD34</f>
        <v>0</v>
      </c>
      <c r="AE35" s="155">
        <f>AE33+AE34</f>
        <v>0</v>
      </c>
      <c r="AF35" s="57">
        <f t="shared" si="52"/>
        <v>0</v>
      </c>
      <c r="AG35" s="154">
        <f>AG33+AG34</f>
        <v>0</v>
      </c>
      <c r="AH35" s="154">
        <f>AH33+AH34</f>
        <v>0</v>
      </c>
      <c r="AI35" s="67">
        <f t="shared" si="53"/>
        <v>0</v>
      </c>
      <c r="AJ35" s="155">
        <f>AJ33+AJ34</f>
        <v>0</v>
      </c>
      <c r="AK35" s="155">
        <f>AK33+AK34</f>
        <v>0</v>
      </c>
      <c r="AL35" s="57">
        <f t="shared" si="54"/>
        <v>0</v>
      </c>
      <c r="AM35" s="68">
        <f t="shared" si="1"/>
        <v>0</v>
      </c>
      <c r="AN35" s="156" t="e">
        <f t="shared" si="55"/>
        <v>#DIV/0!</v>
      </c>
      <c r="AO35" s="68">
        <f t="shared" si="2"/>
        <v>0</v>
      </c>
      <c r="AP35" s="148" t="e">
        <f t="shared" si="56"/>
        <v>#DIV/0!</v>
      </c>
      <c r="AQ35" s="68">
        <f t="shared" si="57"/>
        <v>0</v>
      </c>
    </row>
    <row r="36" spans="2:43" x14ac:dyDescent="0.25">
      <c r="B36" s="66" t="s">
        <v>21</v>
      </c>
      <c r="C36" s="117"/>
      <c r="D36" s="117"/>
      <c r="E36" s="67">
        <f t="shared" si="43"/>
        <v>0</v>
      </c>
      <c r="F36" s="117"/>
      <c r="G36" s="117"/>
      <c r="H36" s="57">
        <f t="shared" si="44"/>
        <v>0</v>
      </c>
      <c r="I36" s="117"/>
      <c r="J36" s="117"/>
      <c r="K36" s="67">
        <f t="shared" si="45"/>
        <v>0</v>
      </c>
      <c r="L36" s="117"/>
      <c r="M36" s="117"/>
      <c r="N36" s="57">
        <f t="shared" si="46"/>
        <v>0</v>
      </c>
      <c r="O36" s="117"/>
      <c r="P36" s="117"/>
      <c r="Q36" s="67">
        <f t="shared" si="47"/>
        <v>0</v>
      </c>
      <c r="R36" s="117"/>
      <c r="S36" s="117"/>
      <c r="T36" s="57">
        <f t="shared" si="48"/>
        <v>0</v>
      </c>
      <c r="U36" s="117"/>
      <c r="V36" s="117"/>
      <c r="W36" s="67">
        <f t="shared" si="49"/>
        <v>0</v>
      </c>
      <c r="X36" s="117"/>
      <c r="Y36" s="117"/>
      <c r="Z36" s="57">
        <f t="shared" si="50"/>
        <v>0</v>
      </c>
      <c r="AA36" s="117"/>
      <c r="AB36" s="117"/>
      <c r="AC36" s="67">
        <f t="shared" si="51"/>
        <v>0</v>
      </c>
      <c r="AD36" s="117"/>
      <c r="AE36" s="117"/>
      <c r="AF36" s="57">
        <f t="shared" si="52"/>
        <v>0</v>
      </c>
      <c r="AG36" s="117"/>
      <c r="AH36" s="117"/>
      <c r="AI36" s="67">
        <f t="shared" si="53"/>
        <v>0</v>
      </c>
      <c r="AJ36" s="117"/>
      <c r="AK36" s="117"/>
      <c r="AL36" s="57">
        <f t="shared" si="54"/>
        <v>0</v>
      </c>
      <c r="AM36" s="68">
        <f t="shared" si="1"/>
        <v>0</v>
      </c>
      <c r="AN36" s="148" t="e">
        <f t="shared" si="55"/>
        <v>#DIV/0!</v>
      </c>
      <c r="AO36" s="68">
        <f t="shared" si="2"/>
        <v>0</v>
      </c>
      <c r="AP36" s="148" t="e">
        <f t="shared" si="56"/>
        <v>#DIV/0!</v>
      </c>
      <c r="AQ36" s="68">
        <f t="shared" si="57"/>
        <v>0</v>
      </c>
    </row>
    <row r="37" spans="2:43" x14ac:dyDescent="0.25">
      <c r="B37" s="66" t="s">
        <v>22</v>
      </c>
      <c r="C37" s="117"/>
      <c r="D37" s="117"/>
      <c r="E37" s="67">
        <f t="shared" si="43"/>
        <v>0</v>
      </c>
      <c r="F37" s="117"/>
      <c r="G37" s="117"/>
      <c r="H37" s="57">
        <f t="shared" si="44"/>
        <v>0</v>
      </c>
      <c r="I37" s="117"/>
      <c r="J37" s="117"/>
      <c r="K37" s="67">
        <f t="shared" si="45"/>
        <v>0</v>
      </c>
      <c r="L37" s="117"/>
      <c r="M37" s="117"/>
      <c r="N37" s="57">
        <f t="shared" si="46"/>
        <v>0</v>
      </c>
      <c r="O37" s="117"/>
      <c r="P37" s="117"/>
      <c r="Q37" s="67">
        <f t="shared" si="47"/>
        <v>0</v>
      </c>
      <c r="R37" s="117"/>
      <c r="S37" s="117"/>
      <c r="T37" s="57">
        <f t="shared" si="48"/>
        <v>0</v>
      </c>
      <c r="U37" s="117"/>
      <c r="V37" s="117"/>
      <c r="W37" s="67">
        <f t="shared" si="49"/>
        <v>0</v>
      </c>
      <c r="X37" s="117"/>
      <c r="Y37" s="117"/>
      <c r="Z37" s="57">
        <f t="shared" si="50"/>
        <v>0</v>
      </c>
      <c r="AA37" s="117"/>
      <c r="AB37" s="117"/>
      <c r="AC37" s="67">
        <f t="shared" si="51"/>
        <v>0</v>
      </c>
      <c r="AD37" s="117"/>
      <c r="AE37" s="117"/>
      <c r="AF37" s="57">
        <f t="shared" si="52"/>
        <v>0</v>
      </c>
      <c r="AG37" s="117"/>
      <c r="AH37" s="117"/>
      <c r="AI37" s="67">
        <f t="shared" si="53"/>
        <v>0</v>
      </c>
      <c r="AJ37" s="117"/>
      <c r="AK37" s="117"/>
      <c r="AL37" s="57">
        <f t="shared" si="54"/>
        <v>0</v>
      </c>
      <c r="AM37" s="68">
        <f t="shared" si="1"/>
        <v>0</v>
      </c>
      <c r="AN37" s="148" t="e">
        <f t="shared" si="55"/>
        <v>#DIV/0!</v>
      </c>
      <c r="AO37" s="68">
        <f t="shared" si="2"/>
        <v>0</v>
      </c>
      <c r="AP37" s="148" t="e">
        <f t="shared" si="56"/>
        <v>#DIV/0!</v>
      </c>
      <c r="AQ37" s="68">
        <f t="shared" si="57"/>
        <v>0</v>
      </c>
    </row>
    <row r="38" spans="2:43" x14ac:dyDescent="0.25">
      <c r="B38" s="69" t="s">
        <v>23</v>
      </c>
      <c r="C38" s="154">
        <f>C36+C37</f>
        <v>0</v>
      </c>
      <c r="D38" s="154">
        <f>D36+D37</f>
        <v>0</v>
      </c>
      <c r="E38" s="67">
        <f t="shared" si="43"/>
        <v>0</v>
      </c>
      <c r="F38" s="155">
        <f>F36+F37</f>
        <v>0</v>
      </c>
      <c r="G38" s="155">
        <f>G36+G37</f>
        <v>0</v>
      </c>
      <c r="H38" s="57">
        <f t="shared" si="44"/>
        <v>0</v>
      </c>
      <c r="I38" s="154">
        <f>I36+I37</f>
        <v>0</v>
      </c>
      <c r="J38" s="154">
        <f>J36+J37</f>
        <v>0</v>
      </c>
      <c r="K38" s="67">
        <f t="shared" si="45"/>
        <v>0</v>
      </c>
      <c r="L38" s="155">
        <f>L36+L37</f>
        <v>0</v>
      </c>
      <c r="M38" s="155">
        <f>M36+M37</f>
        <v>0</v>
      </c>
      <c r="N38" s="57">
        <f t="shared" si="46"/>
        <v>0</v>
      </c>
      <c r="O38" s="154">
        <f>O36+O37</f>
        <v>0</v>
      </c>
      <c r="P38" s="154">
        <f>P36+P37</f>
        <v>0</v>
      </c>
      <c r="Q38" s="67">
        <f t="shared" si="47"/>
        <v>0</v>
      </c>
      <c r="R38" s="155">
        <f>R36+R37</f>
        <v>0</v>
      </c>
      <c r="S38" s="155">
        <f>S36+S37</f>
        <v>0</v>
      </c>
      <c r="T38" s="57">
        <f t="shared" si="48"/>
        <v>0</v>
      </c>
      <c r="U38" s="154">
        <f>U36+U37</f>
        <v>0</v>
      </c>
      <c r="V38" s="154">
        <f>V36+V37</f>
        <v>0</v>
      </c>
      <c r="W38" s="67">
        <f t="shared" si="49"/>
        <v>0</v>
      </c>
      <c r="X38" s="155">
        <f>X36+X37</f>
        <v>0</v>
      </c>
      <c r="Y38" s="155">
        <f>Y36+Y37</f>
        <v>0</v>
      </c>
      <c r="Z38" s="57">
        <f t="shared" si="50"/>
        <v>0</v>
      </c>
      <c r="AA38" s="154">
        <f>AA36+AA37</f>
        <v>0</v>
      </c>
      <c r="AB38" s="154">
        <f>AB36+AB37</f>
        <v>0</v>
      </c>
      <c r="AC38" s="67">
        <f t="shared" si="51"/>
        <v>0</v>
      </c>
      <c r="AD38" s="155">
        <f>AD36+AD37</f>
        <v>0</v>
      </c>
      <c r="AE38" s="155">
        <f>AE36+AE37</f>
        <v>0</v>
      </c>
      <c r="AF38" s="57">
        <f t="shared" si="52"/>
        <v>0</v>
      </c>
      <c r="AG38" s="154">
        <f>AG36+AG37</f>
        <v>0</v>
      </c>
      <c r="AH38" s="154">
        <f>AH36+AH37</f>
        <v>0</v>
      </c>
      <c r="AI38" s="67">
        <f t="shared" si="53"/>
        <v>0</v>
      </c>
      <c r="AJ38" s="155">
        <f>AJ36+AJ37</f>
        <v>0</v>
      </c>
      <c r="AK38" s="155">
        <f>AK36+AK37</f>
        <v>0</v>
      </c>
      <c r="AL38" s="57">
        <f t="shared" si="54"/>
        <v>0</v>
      </c>
      <c r="AM38" s="68">
        <f t="shared" si="1"/>
        <v>0</v>
      </c>
      <c r="AN38" s="156" t="e">
        <f t="shared" si="55"/>
        <v>#DIV/0!</v>
      </c>
      <c r="AO38" s="68">
        <f t="shared" si="2"/>
        <v>0</v>
      </c>
      <c r="AP38" s="148" t="e">
        <f t="shared" si="56"/>
        <v>#DIV/0!</v>
      </c>
      <c r="AQ38" s="68">
        <f t="shared" si="57"/>
        <v>0</v>
      </c>
    </row>
    <row r="39" spans="2:43" x14ac:dyDescent="0.25">
      <c r="B39" s="73" t="s">
        <v>24</v>
      </c>
      <c r="C39" s="62">
        <f>C35+C38</f>
        <v>0</v>
      </c>
      <c r="D39" s="62">
        <f>D35+D38</f>
        <v>0</v>
      </c>
      <c r="E39" s="62">
        <f>+D39-C39</f>
        <v>0</v>
      </c>
      <c r="F39" s="63">
        <f>F35+F38</f>
        <v>0</v>
      </c>
      <c r="G39" s="63">
        <f>G35+G38</f>
        <v>0</v>
      </c>
      <c r="H39" s="63">
        <f>+G39-F39</f>
        <v>0</v>
      </c>
      <c r="I39" s="62">
        <f>I35+I38</f>
        <v>0</v>
      </c>
      <c r="J39" s="62">
        <f>J35+J38</f>
        <v>0</v>
      </c>
      <c r="K39" s="62">
        <f>+J39-I39</f>
        <v>0</v>
      </c>
      <c r="L39" s="63">
        <f>L35+L38</f>
        <v>0</v>
      </c>
      <c r="M39" s="63">
        <f>M35+M38</f>
        <v>0</v>
      </c>
      <c r="N39" s="63">
        <f>+M39-L39</f>
        <v>0</v>
      </c>
      <c r="O39" s="62">
        <f>O35+O38</f>
        <v>0</v>
      </c>
      <c r="P39" s="62">
        <f>P35+P38</f>
        <v>0</v>
      </c>
      <c r="Q39" s="62">
        <f>+P39-O39</f>
        <v>0</v>
      </c>
      <c r="R39" s="63">
        <f>R35+R38</f>
        <v>0</v>
      </c>
      <c r="S39" s="63">
        <f>S35+S38</f>
        <v>0</v>
      </c>
      <c r="T39" s="63">
        <f>+S39-R39</f>
        <v>0</v>
      </c>
      <c r="U39" s="62">
        <f>U35+U38</f>
        <v>0</v>
      </c>
      <c r="V39" s="62">
        <f>V35+V38</f>
        <v>0</v>
      </c>
      <c r="W39" s="62">
        <f>+V39-U39</f>
        <v>0</v>
      </c>
      <c r="X39" s="63">
        <f>X35+X38</f>
        <v>0</v>
      </c>
      <c r="Y39" s="63">
        <f>Y35+Y38</f>
        <v>0</v>
      </c>
      <c r="Z39" s="63">
        <f>+Y39-X39</f>
        <v>0</v>
      </c>
      <c r="AA39" s="62">
        <f>AA35+AA38</f>
        <v>0</v>
      </c>
      <c r="AB39" s="62">
        <f>AB35+AB38</f>
        <v>0</v>
      </c>
      <c r="AC39" s="62">
        <f>+AB39-AA39</f>
        <v>0</v>
      </c>
      <c r="AD39" s="63">
        <f>AD35+AD38</f>
        <v>0</v>
      </c>
      <c r="AE39" s="63">
        <f>AE35+AE38</f>
        <v>0</v>
      </c>
      <c r="AF39" s="63">
        <f>+AE39-AD39</f>
        <v>0</v>
      </c>
      <c r="AG39" s="62">
        <f>AG35+AG38</f>
        <v>0</v>
      </c>
      <c r="AH39" s="62">
        <f>AH35+AH38</f>
        <v>0</v>
      </c>
      <c r="AI39" s="62">
        <f>+AH39-AG39</f>
        <v>0</v>
      </c>
      <c r="AJ39" s="63">
        <f>AJ35+AJ38</f>
        <v>0</v>
      </c>
      <c r="AK39" s="63">
        <f>AK35+AK38</f>
        <v>0</v>
      </c>
      <c r="AL39" s="63">
        <f>+AK39-AJ39</f>
        <v>0</v>
      </c>
      <c r="AM39" s="64">
        <f t="shared" si="1"/>
        <v>0</v>
      </c>
      <c r="AN39" s="65" t="e">
        <f t="shared" si="55"/>
        <v>#DIV/0!</v>
      </c>
      <c r="AO39" s="64">
        <f t="shared" si="2"/>
        <v>0</v>
      </c>
      <c r="AP39" s="157" t="e">
        <f t="shared" si="56"/>
        <v>#DIV/0!</v>
      </c>
      <c r="AQ39" s="64">
        <f>+AO39-AM39</f>
        <v>0</v>
      </c>
    </row>
    <row r="40" spans="2:43" x14ac:dyDescent="0.25">
      <c r="B40" s="66"/>
      <c r="C40" s="67"/>
      <c r="D40" s="67"/>
      <c r="E40" s="67"/>
      <c r="F40" s="57"/>
      <c r="G40" s="57"/>
      <c r="H40" s="57"/>
      <c r="I40" s="67"/>
      <c r="J40" s="67"/>
      <c r="K40" s="67"/>
      <c r="L40" s="57"/>
      <c r="M40" s="57"/>
      <c r="N40" s="57"/>
      <c r="O40" s="67"/>
      <c r="P40" s="67"/>
      <c r="Q40" s="67"/>
      <c r="R40" s="57"/>
      <c r="S40" s="57"/>
      <c r="T40" s="57"/>
      <c r="U40" s="67"/>
      <c r="V40" s="67"/>
      <c r="W40" s="67"/>
      <c r="X40" s="57"/>
      <c r="Y40" s="57"/>
      <c r="Z40" s="57"/>
      <c r="AA40" s="67"/>
      <c r="AB40" s="67"/>
      <c r="AC40" s="67"/>
      <c r="AD40" s="57"/>
      <c r="AE40" s="57"/>
      <c r="AF40" s="57"/>
      <c r="AG40" s="67"/>
      <c r="AH40" s="67"/>
      <c r="AI40" s="67"/>
      <c r="AJ40" s="57"/>
      <c r="AK40" s="57"/>
      <c r="AL40" s="57"/>
      <c r="AM40" s="68"/>
      <c r="AN40" s="59"/>
      <c r="AO40" s="68"/>
      <c r="AP40" s="59"/>
      <c r="AQ40" s="68"/>
    </row>
    <row r="41" spans="2:43" x14ac:dyDescent="0.25">
      <c r="B41" s="61" t="s">
        <v>112</v>
      </c>
      <c r="C41" s="67"/>
      <c r="D41" s="67"/>
      <c r="E41" s="67"/>
      <c r="F41" s="57"/>
      <c r="G41" s="57"/>
      <c r="H41" s="57"/>
      <c r="I41" s="67"/>
      <c r="J41" s="67"/>
      <c r="K41" s="67"/>
      <c r="L41" s="57"/>
      <c r="M41" s="57"/>
      <c r="N41" s="57"/>
      <c r="O41" s="67"/>
      <c r="P41" s="67"/>
      <c r="Q41" s="67"/>
      <c r="R41" s="57"/>
      <c r="S41" s="57"/>
      <c r="T41" s="57"/>
      <c r="U41" s="67"/>
      <c r="V41" s="67"/>
      <c r="W41" s="67"/>
      <c r="X41" s="57"/>
      <c r="Y41" s="57"/>
      <c r="Z41" s="57"/>
      <c r="AA41" s="67"/>
      <c r="AB41" s="67"/>
      <c r="AC41" s="67"/>
      <c r="AD41" s="57"/>
      <c r="AE41" s="57"/>
      <c r="AF41" s="57"/>
      <c r="AG41" s="67"/>
      <c r="AH41" s="67"/>
      <c r="AI41" s="67"/>
      <c r="AJ41" s="57"/>
      <c r="AK41" s="57"/>
      <c r="AL41" s="57"/>
      <c r="AM41" s="68"/>
      <c r="AN41" s="59"/>
      <c r="AO41" s="68"/>
      <c r="AP41" s="59"/>
      <c r="AQ41" s="68"/>
    </row>
    <row r="42" spans="2:43" x14ac:dyDescent="0.25">
      <c r="B42" s="66" t="s">
        <v>25</v>
      </c>
      <c r="C42" s="117"/>
      <c r="D42" s="117"/>
      <c r="E42" s="67">
        <f t="shared" ref="E42:E58" si="58">+D42-C42</f>
        <v>0</v>
      </c>
      <c r="F42" s="117"/>
      <c r="G42" s="117"/>
      <c r="H42" s="57">
        <f t="shared" ref="H42:H58" si="59">+G42-F42</f>
        <v>0</v>
      </c>
      <c r="I42" s="117"/>
      <c r="J42" s="117"/>
      <c r="K42" s="67">
        <f t="shared" ref="K42:K58" si="60">+J42-I42</f>
        <v>0</v>
      </c>
      <c r="L42" s="117"/>
      <c r="M42" s="117"/>
      <c r="N42" s="57">
        <f t="shared" ref="N42:N58" si="61">+M42-L42</f>
        <v>0</v>
      </c>
      <c r="O42" s="117"/>
      <c r="P42" s="117"/>
      <c r="Q42" s="67">
        <f t="shared" ref="Q42:Q58" si="62">+P42-O42</f>
        <v>0</v>
      </c>
      <c r="R42" s="117"/>
      <c r="S42" s="117"/>
      <c r="T42" s="57">
        <f t="shared" ref="T42:T58" si="63">+S42-R42</f>
        <v>0</v>
      </c>
      <c r="U42" s="117"/>
      <c r="V42" s="117"/>
      <c r="W42" s="67">
        <f t="shared" ref="W42:W58" si="64">+V42-U42</f>
        <v>0</v>
      </c>
      <c r="X42" s="117"/>
      <c r="Y42" s="117"/>
      <c r="Z42" s="57">
        <f t="shared" ref="Z42:Z58" si="65">+Y42-X42</f>
        <v>0</v>
      </c>
      <c r="AA42" s="117"/>
      <c r="AB42" s="117"/>
      <c r="AC42" s="67">
        <f t="shared" ref="AC42:AC58" si="66">+AB42-AA42</f>
        <v>0</v>
      </c>
      <c r="AD42" s="117"/>
      <c r="AE42" s="117"/>
      <c r="AF42" s="57">
        <f t="shared" ref="AF42:AF58" si="67">+AE42-AD42</f>
        <v>0</v>
      </c>
      <c r="AG42" s="117"/>
      <c r="AH42" s="117"/>
      <c r="AI42" s="67">
        <f t="shared" ref="AI42:AI58" si="68">+AH42-AG42</f>
        <v>0</v>
      </c>
      <c r="AJ42" s="117"/>
      <c r="AK42" s="117"/>
      <c r="AL42" s="57">
        <f t="shared" ref="AL42:AL58" si="69">+AK42-AJ42</f>
        <v>0</v>
      </c>
      <c r="AM42" s="68">
        <f t="shared" si="1"/>
        <v>0</v>
      </c>
      <c r="AN42" s="148" t="e">
        <f t="shared" ref="AN42:AN61" si="70">+AM42/$AM$23</f>
        <v>#DIV/0!</v>
      </c>
      <c r="AO42" s="68">
        <f t="shared" si="2"/>
        <v>0</v>
      </c>
      <c r="AP42" s="148" t="e">
        <f>+AO42/$AO$23</f>
        <v>#DIV/0!</v>
      </c>
      <c r="AQ42" s="68">
        <f t="shared" ref="AQ42:AQ58" si="71">+AO42-AM42</f>
        <v>0</v>
      </c>
    </row>
    <row r="43" spans="2:43" x14ac:dyDescent="0.25">
      <c r="B43" s="66" t="s">
        <v>113</v>
      </c>
      <c r="C43" s="117"/>
      <c r="D43" s="117"/>
      <c r="E43" s="67">
        <f t="shared" si="58"/>
        <v>0</v>
      </c>
      <c r="F43" s="117"/>
      <c r="G43" s="117"/>
      <c r="H43" s="57">
        <f t="shared" si="59"/>
        <v>0</v>
      </c>
      <c r="I43" s="117"/>
      <c r="J43" s="117"/>
      <c r="K43" s="67">
        <f t="shared" si="60"/>
        <v>0</v>
      </c>
      <c r="L43" s="117"/>
      <c r="M43" s="117"/>
      <c r="N43" s="57">
        <f t="shared" si="61"/>
        <v>0</v>
      </c>
      <c r="O43" s="117"/>
      <c r="P43" s="117"/>
      <c r="Q43" s="67">
        <f t="shared" si="62"/>
        <v>0</v>
      </c>
      <c r="R43" s="117"/>
      <c r="S43" s="117"/>
      <c r="T43" s="57">
        <f t="shared" si="63"/>
        <v>0</v>
      </c>
      <c r="U43" s="117"/>
      <c r="V43" s="117"/>
      <c r="W43" s="67">
        <f t="shared" si="64"/>
        <v>0</v>
      </c>
      <c r="X43" s="117"/>
      <c r="Y43" s="117"/>
      <c r="Z43" s="57">
        <f t="shared" si="65"/>
        <v>0</v>
      </c>
      <c r="AA43" s="117"/>
      <c r="AB43" s="117"/>
      <c r="AC43" s="67">
        <f t="shared" si="66"/>
        <v>0</v>
      </c>
      <c r="AD43" s="117"/>
      <c r="AE43" s="117"/>
      <c r="AF43" s="57">
        <f t="shared" si="67"/>
        <v>0</v>
      </c>
      <c r="AG43" s="117"/>
      <c r="AH43" s="117"/>
      <c r="AI43" s="67">
        <f t="shared" si="68"/>
        <v>0</v>
      </c>
      <c r="AJ43" s="117"/>
      <c r="AK43" s="117"/>
      <c r="AL43" s="57">
        <f t="shared" si="69"/>
        <v>0</v>
      </c>
      <c r="AM43" s="68">
        <f t="shared" si="1"/>
        <v>0</v>
      </c>
      <c r="AN43" s="148" t="e">
        <f t="shared" si="70"/>
        <v>#DIV/0!</v>
      </c>
      <c r="AO43" s="68">
        <f t="shared" si="2"/>
        <v>0</v>
      </c>
      <c r="AP43" s="148" t="e">
        <f t="shared" ref="AP43:AP61" si="72">+AO43/$AO$23</f>
        <v>#DIV/0!</v>
      </c>
      <c r="AQ43" s="68">
        <f t="shared" si="71"/>
        <v>0</v>
      </c>
    </row>
    <row r="44" spans="2:43" x14ac:dyDescent="0.25">
      <c r="B44" s="66" t="s">
        <v>114</v>
      </c>
      <c r="C44" s="117"/>
      <c r="D44" s="117"/>
      <c r="E44" s="67">
        <f t="shared" si="58"/>
        <v>0</v>
      </c>
      <c r="F44" s="117"/>
      <c r="G44" s="117"/>
      <c r="H44" s="57">
        <f t="shared" si="59"/>
        <v>0</v>
      </c>
      <c r="I44" s="117"/>
      <c r="J44" s="117"/>
      <c r="K44" s="67">
        <f t="shared" si="60"/>
        <v>0</v>
      </c>
      <c r="L44" s="117"/>
      <c r="M44" s="117"/>
      <c r="N44" s="57">
        <f t="shared" si="61"/>
        <v>0</v>
      </c>
      <c r="O44" s="117"/>
      <c r="P44" s="117"/>
      <c r="Q44" s="67">
        <f t="shared" si="62"/>
        <v>0</v>
      </c>
      <c r="R44" s="117"/>
      <c r="S44" s="117"/>
      <c r="T44" s="57">
        <f t="shared" si="63"/>
        <v>0</v>
      </c>
      <c r="U44" s="117"/>
      <c r="V44" s="117"/>
      <c r="W44" s="67">
        <f t="shared" si="64"/>
        <v>0</v>
      </c>
      <c r="X44" s="117"/>
      <c r="Y44" s="117"/>
      <c r="Z44" s="57">
        <f t="shared" si="65"/>
        <v>0</v>
      </c>
      <c r="AA44" s="117"/>
      <c r="AB44" s="117"/>
      <c r="AC44" s="67">
        <f t="shared" si="66"/>
        <v>0</v>
      </c>
      <c r="AD44" s="117"/>
      <c r="AE44" s="117"/>
      <c r="AF44" s="57">
        <f t="shared" si="67"/>
        <v>0</v>
      </c>
      <c r="AG44" s="117"/>
      <c r="AH44" s="117"/>
      <c r="AI44" s="67">
        <f t="shared" si="68"/>
        <v>0</v>
      </c>
      <c r="AJ44" s="117"/>
      <c r="AK44" s="117"/>
      <c r="AL44" s="57">
        <f t="shared" si="69"/>
        <v>0</v>
      </c>
      <c r="AM44" s="68">
        <f t="shared" si="1"/>
        <v>0</v>
      </c>
      <c r="AN44" s="148" t="e">
        <f t="shared" si="70"/>
        <v>#DIV/0!</v>
      </c>
      <c r="AO44" s="68">
        <f t="shared" si="2"/>
        <v>0</v>
      </c>
      <c r="AP44" s="148" t="e">
        <f t="shared" si="72"/>
        <v>#DIV/0!</v>
      </c>
      <c r="AQ44" s="68">
        <f t="shared" si="71"/>
        <v>0</v>
      </c>
    </row>
    <row r="45" spans="2:43" x14ac:dyDescent="0.25">
      <c r="B45" s="66" t="s">
        <v>115</v>
      </c>
      <c r="C45" s="117"/>
      <c r="D45" s="117"/>
      <c r="E45" s="67">
        <f t="shared" si="58"/>
        <v>0</v>
      </c>
      <c r="F45" s="117"/>
      <c r="G45" s="117"/>
      <c r="H45" s="57">
        <f t="shared" si="59"/>
        <v>0</v>
      </c>
      <c r="I45" s="117"/>
      <c r="J45" s="117"/>
      <c r="K45" s="67">
        <f t="shared" si="60"/>
        <v>0</v>
      </c>
      <c r="L45" s="117"/>
      <c r="M45" s="117"/>
      <c r="N45" s="57">
        <f t="shared" si="61"/>
        <v>0</v>
      </c>
      <c r="O45" s="117"/>
      <c r="P45" s="117"/>
      <c r="Q45" s="67">
        <f t="shared" si="62"/>
        <v>0</v>
      </c>
      <c r="R45" s="117"/>
      <c r="S45" s="117"/>
      <c r="T45" s="57">
        <f t="shared" si="63"/>
        <v>0</v>
      </c>
      <c r="U45" s="117"/>
      <c r="V45" s="117"/>
      <c r="W45" s="67">
        <f t="shared" si="64"/>
        <v>0</v>
      </c>
      <c r="X45" s="117"/>
      <c r="Y45" s="117"/>
      <c r="Z45" s="57">
        <f t="shared" si="65"/>
        <v>0</v>
      </c>
      <c r="AA45" s="117"/>
      <c r="AB45" s="117"/>
      <c r="AC45" s="67">
        <f t="shared" si="66"/>
        <v>0</v>
      </c>
      <c r="AD45" s="117"/>
      <c r="AE45" s="117"/>
      <c r="AF45" s="57">
        <f t="shared" si="67"/>
        <v>0</v>
      </c>
      <c r="AG45" s="117"/>
      <c r="AH45" s="117"/>
      <c r="AI45" s="67">
        <f t="shared" si="68"/>
        <v>0</v>
      </c>
      <c r="AJ45" s="117"/>
      <c r="AK45" s="117"/>
      <c r="AL45" s="57">
        <f t="shared" si="69"/>
        <v>0</v>
      </c>
      <c r="AM45" s="68">
        <f t="shared" si="1"/>
        <v>0</v>
      </c>
      <c r="AN45" s="148" t="e">
        <f t="shared" si="70"/>
        <v>#DIV/0!</v>
      </c>
      <c r="AO45" s="68">
        <f t="shared" si="2"/>
        <v>0</v>
      </c>
      <c r="AP45" s="148" t="e">
        <f t="shared" si="72"/>
        <v>#DIV/0!</v>
      </c>
      <c r="AQ45" s="68">
        <f t="shared" si="71"/>
        <v>0</v>
      </c>
    </row>
    <row r="46" spans="2:43" x14ac:dyDescent="0.25">
      <c r="B46" s="66" t="s">
        <v>116</v>
      </c>
      <c r="C46" s="117"/>
      <c r="D46" s="117"/>
      <c r="E46" s="67">
        <f t="shared" si="58"/>
        <v>0</v>
      </c>
      <c r="F46" s="117"/>
      <c r="G46" s="117"/>
      <c r="H46" s="57">
        <f t="shared" si="59"/>
        <v>0</v>
      </c>
      <c r="I46" s="117"/>
      <c r="J46" s="117"/>
      <c r="K46" s="67">
        <f t="shared" si="60"/>
        <v>0</v>
      </c>
      <c r="L46" s="117"/>
      <c r="M46" s="117"/>
      <c r="N46" s="57">
        <f t="shared" si="61"/>
        <v>0</v>
      </c>
      <c r="O46" s="117"/>
      <c r="P46" s="117"/>
      <c r="Q46" s="67">
        <f t="shared" si="62"/>
        <v>0</v>
      </c>
      <c r="R46" s="117"/>
      <c r="S46" s="117"/>
      <c r="T46" s="57">
        <f t="shared" si="63"/>
        <v>0</v>
      </c>
      <c r="U46" s="117"/>
      <c r="V46" s="117"/>
      <c r="W46" s="67">
        <f t="shared" si="64"/>
        <v>0</v>
      </c>
      <c r="X46" s="117"/>
      <c r="Y46" s="117"/>
      <c r="Z46" s="57">
        <f t="shared" si="65"/>
        <v>0</v>
      </c>
      <c r="AA46" s="117"/>
      <c r="AB46" s="117"/>
      <c r="AC46" s="67">
        <f t="shared" si="66"/>
        <v>0</v>
      </c>
      <c r="AD46" s="117"/>
      <c r="AE46" s="117"/>
      <c r="AF46" s="57">
        <f t="shared" si="67"/>
        <v>0</v>
      </c>
      <c r="AG46" s="117"/>
      <c r="AH46" s="117"/>
      <c r="AI46" s="67">
        <f t="shared" si="68"/>
        <v>0</v>
      </c>
      <c r="AJ46" s="117"/>
      <c r="AK46" s="117"/>
      <c r="AL46" s="57">
        <f t="shared" si="69"/>
        <v>0</v>
      </c>
      <c r="AM46" s="68">
        <f t="shared" si="1"/>
        <v>0</v>
      </c>
      <c r="AN46" s="148" t="e">
        <f t="shared" si="70"/>
        <v>#DIV/0!</v>
      </c>
      <c r="AO46" s="68">
        <f t="shared" si="2"/>
        <v>0</v>
      </c>
      <c r="AP46" s="148" t="e">
        <f t="shared" si="72"/>
        <v>#DIV/0!</v>
      </c>
      <c r="AQ46" s="68">
        <f t="shared" si="71"/>
        <v>0</v>
      </c>
    </row>
    <row r="47" spans="2:43" x14ac:dyDescent="0.25">
      <c r="B47" s="66" t="s">
        <v>30</v>
      </c>
      <c r="C47" s="117"/>
      <c r="D47" s="117"/>
      <c r="E47" s="67">
        <f t="shared" si="58"/>
        <v>0</v>
      </c>
      <c r="F47" s="117"/>
      <c r="G47" s="117"/>
      <c r="H47" s="57">
        <f t="shared" si="59"/>
        <v>0</v>
      </c>
      <c r="I47" s="117"/>
      <c r="J47" s="117"/>
      <c r="K47" s="67">
        <f t="shared" si="60"/>
        <v>0</v>
      </c>
      <c r="L47" s="117"/>
      <c r="M47" s="117"/>
      <c r="N47" s="57">
        <f t="shared" si="61"/>
        <v>0</v>
      </c>
      <c r="O47" s="117"/>
      <c r="P47" s="117"/>
      <c r="Q47" s="67">
        <f t="shared" si="62"/>
        <v>0</v>
      </c>
      <c r="R47" s="117"/>
      <c r="S47" s="117"/>
      <c r="T47" s="57">
        <f t="shared" si="63"/>
        <v>0</v>
      </c>
      <c r="U47" s="117"/>
      <c r="V47" s="117"/>
      <c r="W47" s="67">
        <f t="shared" si="64"/>
        <v>0</v>
      </c>
      <c r="X47" s="117"/>
      <c r="Y47" s="117"/>
      <c r="Z47" s="57">
        <f t="shared" si="65"/>
        <v>0</v>
      </c>
      <c r="AA47" s="117"/>
      <c r="AB47" s="117"/>
      <c r="AC47" s="67">
        <f t="shared" si="66"/>
        <v>0</v>
      </c>
      <c r="AD47" s="117"/>
      <c r="AE47" s="117"/>
      <c r="AF47" s="57">
        <f t="shared" si="67"/>
        <v>0</v>
      </c>
      <c r="AG47" s="117"/>
      <c r="AH47" s="117"/>
      <c r="AI47" s="67">
        <f t="shared" si="68"/>
        <v>0</v>
      </c>
      <c r="AJ47" s="117"/>
      <c r="AK47" s="117"/>
      <c r="AL47" s="57">
        <f t="shared" si="69"/>
        <v>0</v>
      </c>
      <c r="AM47" s="68">
        <f t="shared" si="1"/>
        <v>0</v>
      </c>
      <c r="AN47" s="148" t="e">
        <f t="shared" si="70"/>
        <v>#DIV/0!</v>
      </c>
      <c r="AO47" s="68">
        <f t="shared" si="2"/>
        <v>0</v>
      </c>
      <c r="AP47" s="148" t="e">
        <f t="shared" si="72"/>
        <v>#DIV/0!</v>
      </c>
      <c r="AQ47" s="68">
        <f t="shared" si="71"/>
        <v>0</v>
      </c>
    </row>
    <row r="48" spans="2:43" x14ac:dyDescent="0.25">
      <c r="B48" s="66" t="s">
        <v>31</v>
      </c>
      <c r="C48" s="117"/>
      <c r="D48" s="117"/>
      <c r="E48" s="67">
        <f t="shared" si="58"/>
        <v>0</v>
      </c>
      <c r="F48" s="117"/>
      <c r="G48" s="117"/>
      <c r="H48" s="57">
        <f t="shared" si="59"/>
        <v>0</v>
      </c>
      <c r="I48" s="117"/>
      <c r="J48" s="117"/>
      <c r="K48" s="67">
        <f t="shared" si="60"/>
        <v>0</v>
      </c>
      <c r="L48" s="117"/>
      <c r="M48" s="117"/>
      <c r="N48" s="57">
        <f t="shared" si="61"/>
        <v>0</v>
      </c>
      <c r="O48" s="117"/>
      <c r="P48" s="117"/>
      <c r="Q48" s="67">
        <f t="shared" si="62"/>
        <v>0</v>
      </c>
      <c r="R48" s="117"/>
      <c r="S48" s="117"/>
      <c r="T48" s="57">
        <f t="shared" si="63"/>
        <v>0</v>
      </c>
      <c r="U48" s="117"/>
      <c r="V48" s="117"/>
      <c r="W48" s="67">
        <f t="shared" si="64"/>
        <v>0</v>
      </c>
      <c r="X48" s="117"/>
      <c r="Y48" s="117"/>
      <c r="Z48" s="57">
        <f t="shared" si="65"/>
        <v>0</v>
      </c>
      <c r="AA48" s="117"/>
      <c r="AB48" s="117"/>
      <c r="AC48" s="67">
        <f t="shared" si="66"/>
        <v>0</v>
      </c>
      <c r="AD48" s="117"/>
      <c r="AE48" s="117"/>
      <c r="AF48" s="57">
        <f t="shared" si="67"/>
        <v>0</v>
      </c>
      <c r="AG48" s="117"/>
      <c r="AH48" s="117"/>
      <c r="AI48" s="67">
        <f t="shared" si="68"/>
        <v>0</v>
      </c>
      <c r="AJ48" s="117"/>
      <c r="AK48" s="117"/>
      <c r="AL48" s="57">
        <f t="shared" si="69"/>
        <v>0</v>
      </c>
      <c r="AM48" s="68">
        <f t="shared" si="1"/>
        <v>0</v>
      </c>
      <c r="AN48" s="148" t="e">
        <f t="shared" si="70"/>
        <v>#DIV/0!</v>
      </c>
      <c r="AO48" s="68">
        <f t="shared" si="2"/>
        <v>0</v>
      </c>
      <c r="AP48" s="148" t="e">
        <f t="shared" si="72"/>
        <v>#DIV/0!</v>
      </c>
      <c r="AQ48" s="68">
        <f t="shared" si="71"/>
        <v>0</v>
      </c>
    </row>
    <row r="49" spans="1:44" x14ac:dyDescent="0.25">
      <c r="A49" s="552" t="s">
        <v>82</v>
      </c>
      <c r="B49" s="66" t="s">
        <v>32</v>
      </c>
      <c r="C49" s="117"/>
      <c r="D49" s="117"/>
      <c r="E49" s="67">
        <f t="shared" si="58"/>
        <v>0</v>
      </c>
      <c r="F49" s="117"/>
      <c r="G49" s="117"/>
      <c r="H49" s="57">
        <f t="shared" si="59"/>
        <v>0</v>
      </c>
      <c r="I49" s="117"/>
      <c r="J49" s="117"/>
      <c r="K49" s="67">
        <f t="shared" si="60"/>
        <v>0</v>
      </c>
      <c r="L49" s="117"/>
      <c r="M49" s="117"/>
      <c r="N49" s="57">
        <f t="shared" si="61"/>
        <v>0</v>
      </c>
      <c r="O49" s="117"/>
      <c r="P49" s="117"/>
      <c r="Q49" s="67">
        <f t="shared" si="62"/>
        <v>0</v>
      </c>
      <c r="R49" s="117"/>
      <c r="S49" s="117"/>
      <c r="T49" s="57">
        <f t="shared" si="63"/>
        <v>0</v>
      </c>
      <c r="U49" s="117"/>
      <c r="V49" s="117"/>
      <c r="W49" s="67">
        <f t="shared" si="64"/>
        <v>0</v>
      </c>
      <c r="X49" s="117"/>
      <c r="Y49" s="117"/>
      <c r="Z49" s="57">
        <f t="shared" si="65"/>
        <v>0</v>
      </c>
      <c r="AA49" s="117"/>
      <c r="AB49" s="117"/>
      <c r="AC49" s="67">
        <f t="shared" si="66"/>
        <v>0</v>
      </c>
      <c r="AD49" s="117"/>
      <c r="AE49" s="117"/>
      <c r="AF49" s="57">
        <f t="shared" si="67"/>
        <v>0</v>
      </c>
      <c r="AG49" s="117"/>
      <c r="AH49" s="117"/>
      <c r="AI49" s="67">
        <f t="shared" si="68"/>
        <v>0</v>
      </c>
      <c r="AJ49" s="117"/>
      <c r="AK49" s="117"/>
      <c r="AL49" s="57">
        <f t="shared" si="69"/>
        <v>0</v>
      </c>
      <c r="AM49" s="68">
        <f t="shared" si="1"/>
        <v>0</v>
      </c>
      <c r="AN49" s="148" t="e">
        <f t="shared" si="70"/>
        <v>#DIV/0!</v>
      </c>
      <c r="AO49" s="68">
        <f t="shared" si="2"/>
        <v>0</v>
      </c>
      <c r="AP49" s="148" t="e">
        <f t="shared" si="72"/>
        <v>#DIV/0!</v>
      </c>
      <c r="AQ49" s="68">
        <f t="shared" si="71"/>
        <v>0</v>
      </c>
    </row>
    <row r="50" spans="1:44" x14ac:dyDescent="0.25">
      <c r="A50" s="552"/>
      <c r="B50" s="66" t="s">
        <v>33</v>
      </c>
      <c r="C50" s="117"/>
      <c r="D50" s="117"/>
      <c r="E50" s="67">
        <f t="shared" si="58"/>
        <v>0</v>
      </c>
      <c r="F50" s="117"/>
      <c r="G50" s="117"/>
      <c r="H50" s="57">
        <f t="shared" si="59"/>
        <v>0</v>
      </c>
      <c r="I50" s="117"/>
      <c r="J50" s="117"/>
      <c r="K50" s="67">
        <f t="shared" si="60"/>
        <v>0</v>
      </c>
      <c r="L50" s="117"/>
      <c r="M50" s="117"/>
      <c r="N50" s="57">
        <f t="shared" si="61"/>
        <v>0</v>
      </c>
      <c r="O50" s="117"/>
      <c r="P50" s="117"/>
      <c r="Q50" s="67">
        <f t="shared" si="62"/>
        <v>0</v>
      </c>
      <c r="R50" s="117"/>
      <c r="S50" s="117"/>
      <c r="T50" s="57">
        <f t="shared" si="63"/>
        <v>0</v>
      </c>
      <c r="U50" s="117"/>
      <c r="V50" s="117"/>
      <c r="W50" s="67">
        <f t="shared" si="64"/>
        <v>0</v>
      </c>
      <c r="X50" s="117"/>
      <c r="Y50" s="117"/>
      <c r="Z50" s="57">
        <f t="shared" si="65"/>
        <v>0</v>
      </c>
      <c r="AA50" s="117"/>
      <c r="AB50" s="117"/>
      <c r="AC50" s="67">
        <f t="shared" si="66"/>
        <v>0</v>
      </c>
      <c r="AD50" s="117"/>
      <c r="AE50" s="117"/>
      <c r="AF50" s="57">
        <f t="shared" si="67"/>
        <v>0</v>
      </c>
      <c r="AG50" s="117"/>
      <c r="AH50" s="117"/>
      <c r="AI50" s="67">
        <f t="shared" si="68"/>
        <v>0</v>
      </c>
      <c r="AJ50" s="117"/>
      <c r="AK50" s="117"/>
      <c r="AL50" s="57">
        <f t="shared" si="69"/>
        <v>0</v>
      </c>
      <c r="AM50" s="68">
        <f t="shared" si="1"/>
        <v>0</v>
      </c>
      <c r="AN50" s="148" t="e">
        <f t="shared" si="70"/>
        <v>#DIV/0!</v>
      </c>
      <c r="AO50" s="68">
        <f t="shared" si="2"/>
        <v>0</v>
      </c>
      <c r="AP50" s="148" t="e">
        <f t="shared" si="72"/>
        <v>#DIV/0!</v>
      </c>
      <c r="AQ50" s="68">
        <f t="shared" si="71"/>
        <v>0</v>
      </c>
    </row>
    <row r="51" spans="1:44" x14ac:dyDescent="0.25">
      <c r="A51" s="552"/>
      <c r="B51" s="66" t="s">
        <v>34</v>
      </c>
      <c r="C51" s="117"/>
      <c r="D51" s="117"/>
      <c r="E51" s="67">
        <f t="shared" si="58"/>
        <v>0</v>
      </c>
      <c r="F51" s="117"/>
      <c r="G51" s="117"/>
      <c r="H51" s="57">
        <f t="shared" si="59"/>
        <v>0</v>
      </c>
      <c r="I51" s="117"/>
      <c r="J51" s="117"/>
      <c r="K51" s="67">
        <f t="shared" si="60"/>
        <v>0</v>
      </c>
      <c r="L51" s="117"/>
      <c r="M51" s="117"/>
      <c r="N51" s="57">
        <f t="shared" si="61"/>
        <v>0</v>
      </c>
      <c r="O51" s="117"/>
      <c r="P51" s="117"/>
      <c r="Q51" s="67">
        <f t="shared" si="62"/>
        <v>0</v>
      </c>
      <c r="R51" s="117"/>
      <c r="S51" s="117"/>
      <c r="T51" s="57">
        <f t="shared" si="63"/>
        <v>0</v>
      </c>
      <c r="U51" s="117"/>
      <c r="V51" s="117"/>
      <c r="W51" s="67">
        <f t="shared" si="64"/>
        <v>0</v>
      </c>
      <c r="X51" s="117"/>
      <c r="Y51" s="117"/>
      <c r="Z51" s="57">
        <f t="shared" si="65"/>
        <v>0</v>
      </c>
      <c r="AA51" s="117"/>
      <c r="AB51" s="117"/>
      <c r="AC51" s="67">
        <f t="shared" si="66"/>
        <v>0</v>
      </c>
      <c r="AD51" s="117"/>
      <c r="AE51" s="117"/>
      <c r="AF51" s="57">
        <f t="shared" si="67"/>
        <v>0</v>
      </c>
      <c r="AG51" s="117"/>
      <c r="AH51" s="117"/>
      <c r="AI51" s="67">
        <f t="shared" si="68"/>
        <v>0</v>
      </c>
      <c r="AJ51" s="117"/>
      <c r="AK51" s="117"/>
      <c r="AL51" s="57">
        <f t="shared" si="69"/>
        <v>0</v>
      </c>
      <c r="AM51" s="68">
        <f t="shared" si="1"/>
        <v>0</v>
      </c>
      <c r="AN51" s="148" t="e">
        <f t="shared" si="70"/>
        <v>#DIV/0!</v>
      </c>
      <c r="AO51" s="68">
        <f t="shared" si="2"/>
        <v>0</v>
      </c>
      <c r="AP51" s="148" t="e">
        <f t="shared" si="72"/>
        <v>#DIV/0!</v>
      </c>
      <c r="AQ51" s="68">
        <f t="shared" si="71"/>
        <v>0</v>
      </c>
    </row>
    <row r="52" spans="1:44" x14ac:dyDescent="0.25">
      <c r="A52" s="552"/>
      <c r="B52" s="66" t="s">
        <v>35</v>
      </c>
      <c r="C52" s="117"/>
      <c r="D52" s="117"/>
      <c r="E52" s="67">
        <f t="shared" si="58"/>
        <v>0</v>
      </c>
      <c r="F52" s="117"/>
      <c r="G52" s="117"/>
      <c r="H52" s="57">
        <f t="shared" si="59"/>
        <v>0</v>
      </c>
      <c r="I52" s="117"/>
      <c r="J52" s="117"/>
      <c r="K52" s="67">
        <f t="shared" si="60"/>
        <v>0</v>
      </c>
      <c r="L52" s="117"/>
      <c r="M52" s="117"/>
      <c r="N52" s="57">
        <f t="shared" si="61"/>
        <v>0</v>
      </c>
      <c r="O52" s="117"/>
      <c r="P52" s="117"/>
      <c r="Q52" s="67">
        <f t="shared" si="62"/>
        <v>0</v>
      </c>
      <c r="R52" s="117"/>
      <c r="S52" s="117"/>
      <c r="T52" s="57">
        <f t="shared" si="63"/>
        <v>0</v>
      </c>
      <c r="U52" s="117"/>
      <c r="V52" s="117"/>
      <c r="W52" s="67">
        <f t="shared" si="64"/>
        <v>0</v>
      </c>
      <c r="X52" s="117"/>
      <c r="Y52" s="117"/>
      <c r="Z52" s="57">
        <f t="shared" si="65"/>
        <v>0</v>
      </c>
      <c r="AA52" s="117"/>
      <c r="AB52" s="117"/>
      <c r="AC52" s="67">
        <f t="shared" si="66"/>
        <v>0</v>
      </c>
      <c r="AD52" s="117"/>
      <c r="AE52" s="117"/>
      <c r="AF52" s="57">
        <f t="shared" si="67"/>
        <v>0</v>
      </c>
      <c r="AG52" s="117"/>
      <c r="AH52" s="117"/>
      <c r="AI52" s="67">
        <f t="shared" si="68"/>
        <v>0</v>
      </c>
      <c r="AJ52" s="117"/>
      <c r="AK52" s="117"/>
      <c r="AL52" s="57">
        <f t="shared" si="69"/>
        <v>0</v>
      </c>
      <c r="AM52" s="68">
        <f t="shared" si="1"/>
        <v>0</v>
      </c>
      <c r="AN52" s="148" t="e">
        <f t="shared" si="70"/>
        <v>#DIV/0!</v>
      </c>
      <c r="AO52" s="68">
        <f t="shared" si="2"/>
        <v>0</v>
      </c>
      <c r="AP52" s="148" t="e">
        <f t="shared" si="72"/>
        <v>#DIV/0!</v>
      </c>
      <c r="AQ52" s="68">
        <f t="shared" si="71"/>
        <v>0</v>
      </c>
    </row>
    <row r="53" spans="1:44" x14ac:dyDescent="0.25">
      <c r="A53" s="552"/>
      <c r="B53" s="66" t="s">
        <v>117</v>
      </c>
      <c r="C53" s="117"/>
      <c r="D53" s="117"/>
      <c r="E53" s="67">
        <f t="shared" si="58"/>
        <v>0</v>
      </c>
      <c r="F53" s="117"/>
      <c r="G53" s="117"/>
      <c r="H53" s="57">
        <f t="shared" si="59"/>
        <v>0</v>
      </c>
      <c r="I53" s="117"/>
      <c r="J53" s="117"/>
      <c r="K53" s="67">
        <f t="shared" si="60"/>
        <v>0</v>
      </c>
      <c r="L53" s="117"/>
      <c r="M53" s="117"/>
      <c r="N53" s="57">
        <f t="shared" si="61"/>
        <v>0</v>
      </c>
      <c r="O53" s="117"/>
      <c r="P53" s="117"/>
      <c r="Q53" s="67">
        <f t="shared" si="62"/>
        <v>0</v>
      </c>
      <c r="R53" s="117"/>
      <c r="S53" s="117"/>
      <c r="T53" s="57">
        <f t="shared" si="63"/>
        <v>0</v>
      </c>
      <c r="U53" s="117"/>
      <c r="V53" s="117"/>
      <c r="W53" s="67">
        <f t="shared" si="64"/>
        <v>0</v>
      </c>
      <c r="X53" s="117"/>
      <c r="Y53" s="117"/>
      <c r="Z53" s="57">
        <f t="shared" si="65"/>
        <v>0</v>
      </c>
      <c r="AA53" s="117"/>
      <c r="AB53" s="117"/>
      <c r="AC53" s="67">
        <f t="shared" si="66"/>
        <v>0</v>
      </c>
      <c r="AD53" s="117"/>
      <c r="AE53" s="117"/>
      <c r="AF53" s="57">
        <f t="shared" si="67"/>
        <v>0</v>
      </c>
      <c r="AG53" s="117"/>
      <c r="AH53" s="117"/>
      <c r="AI53" s="67">
        <f t="shared" si="68"/>
        <v>0</v>
      </c>
      <c r="AJ53" s="117"/>
      <c r="AK53" s="117"/>
      <c r="AL53" s="57">
        <f t="shared" si="69"/>
        <v>0</v>
      </c>
      <c r="AM53" s="68">
        <f t="shared" si="1"/>
        <v>0</v>
      </c>
      <c r="AN53" s="148" t="e">
        <f t="shared" si="70"/>
        <v>#DIV/0!</v>
      </c>
      <c r="AO53" s="68">
        <f t="shared" si="2"/>
        <v>0</v>
      </c>
      <c r="AP53" s="148" t="e">
        <f t="shared" si="72"/>
        <v>#DIV/0!</v>
      </c>
      <c r="AQ53" s="68">
        <f t="shared" si="71"/>
        <v>0</v>
      </c>
    </row>
    <row r="54" spans="1:44" x14ac:dyDescent="0.25">
      <c r="A54" s="552"/>
      <c r="B54" s="66" t="s">
        <v>37</v>
      </c>
      <c r="C54" s="117"/>
      <c r="D54" s="117"/>
      <c r="E54" s="67">
        <f t="shared" si="58"/>
        <v>0</v>
      </c>
      <c r="F54" s="117"/>
      <c r="G54" s="117"/>
      <c r="H54" s="57">
        <f t="shared" si="59"/>
        <v>0</v>
      </c>
      <c r="I54" s="117"/>
      <c r="J54" s="117"/>
      <c r="K54" s="67">
        <f t="shared" si="60"/>
        <v>0</v>
      </c>
      <c r="L54" s="117"/>
      <c r="M54" s="117"/>
      <c r="N54" s="57">
        <f t="shared" si="61"/>
        <v>0</v>
      </c>
      <c r="O54" s="117"/>
      <c r="P54" s="117"/>
      <c r="Q54" s="67">
        <f t="shared" si="62"/>
        <v>0</v>
      </c>
      <c r="R54" s="117"/>
      <c r="S54" s="117"/>
      <c r="T54" s="57">
        <f t="shared" si="63"/>
        <v>0</v>
      </c>
      <c r="U54" s="117"/>
      <c r="V54" s="117"/>
      <c r="W54" s="67">
        <f t="shared" si="64"/>
        <v>0</v>
      </c>
      <c r="X54" s="117"/>
      <c r="Y54" s="117"/>
      <c r="Z54" s="57">
        <f t="shared" si="65"/>
        <v>0</v>
      </c>
      <c r="AA54" s="117"/>
      <c r="AB54" s="117"/>
      <c r="AC54" s="67">
        <f t="shared" si="66"/>
        <v>0</v>
      </c>
      <c r="AD54" s="117"/>
      <c r="AE54" s="117"/>
      <c r="AF54" s="57">
        <f t="shared" si="67"/>
        <v>0</v>
      </c>
      <c r="AG54" s="117"/>
      <c r="AH54" s="117"/>
      <c r="AI54" s="67">
        <f t="shared" si="68"/>
        <v>0</v>
      </c>
      <c r="AJ54" s="117"/>
      <c r="AK54" s="117"/>
      <c r="AL54" s="57">
        <f t="shared" si="69"/>
        <v>0</v>
      </c>
      <c r="AM54" s="68">
        <f t="shared" si="1"/>
        <v>0</v>
      </c>
      <c r="AN54" s="148" t="e">
        <f t="shared" si="70"/>
        <v>#DIV/0!</v>
      </c>
      <c r="AO54" s="68">
        <f t="shared" si="2"/>
        <v>0</v>
      </c>
      <c r="AP54" s="148" t="e">
        <f t="shared" si="72"/>
        <v>#DIV/0!</v>
      </c>
      <c r="AQ54" s="68">
        <f t="shared" si="71"/>
        <v>0</v>
      </c>
    </row>
    <row r="55" spans="1:44" x14ac:dyDescent="0.25">
      <c r="B55" s="66" t="s">
        <v>38</v>
      </c>
      <c r="C55" s="117"/>
      <c r="D55" s="117"/>
      <c r="E55" s="67">
        <f t="shared" si="58"/>
        <v>0</v>
      </c>
      <c r="F55" s="117"/>
      <c r="G55" s="117"/>
      <c r="H55" s="57">
        <f t="shared" si="59"/>
        <v>0</v>
      </c>
      <c r="I55" s="117"/>
      <c r="J55" s="117"/>
      <c r="K55" s="67">
        <f t="shared" si="60"/>
        <v>0</v>
      </c>
      <c r="L55" s="117"/>
      <c r="M55" s="117"/>
      <c r="N55" s="57">
        <f t="shared" si="61"/>
        <v>0</v>
      </c>
      <c r="O55" s="117"/>
      <c r="P55" s="117"/>
      <c r="Q55" s="67">
        <f t="shared" si="62"/>
        <v>0</v>
      </c>
      <c r="R55" s="117"/>
      <c r="S55" s="117"/>
      <c r="T55" s="57">
        <f t="shared" si="63"/>
        <v>0</v>
      </c>
      <c r="U55" s="117"/>
      <c r="V55" s="117"/>
      <c r="W55" s="67">
        <f t="shared" si="64"/>
        <v>0</v>
      </c>
      <c r="X55" s="117"/>
      <c r="Y55" s="117"/>
      <c r="Z55" s="57">
        <f t="shared" si="65"/>
        <v>0</v>
      </c>
      <c r="AA55" s="117"/>
      <c r="AB55" s="117"/>
      <c r="AC55" s="67">
        <f t="shared" si="66"/>
        <v>0</v>
      </c>
      <c r="AD55" s="117"/>
      <c r="AE55" s="117"/>
      <c r="AF55" s="57">
        <f t="shared" si="67"/>
        <v>0</v>
      </c>
      <c r="AG55" s="117"/>
      <c r="AH55" s="117"/>
      <c r="AI55" s="67">
        <f t="shared" si="68"/>
        <v>0</v>
      </c>
      <c r="AJ55" s="117"/>
      <c r="AK55" s="117"/>
      <c r="AL55" s="57">
        <f t="shared" si="69"/>
        <v>0</v>
      </c>
      <c r="AM55" s="68">
        <f t="shared" si="1"/>
        <v>0</v>
      </c>
      <c r="AN55" s="148" t="e">
        <f t="shared" si="70"/>
        <v>#DIV/0!</v>
      </c>
      <c r="AO55" s="68">
        <f t="shared" si="2"/>
        <v>0</v>
      </c>
      <c r="AP55" s="148" t="e">
        <f t="shared" si="72"/>
        <v>#DIV/0!</v>
      </c>
      <c r="AQ55" s="68">
        <f t="shared" si="71"/>
        <v>0</v>
      </c>
    </row>
    <row r="56" spans="1:44" x14ac:dyDescent="0.25">
      <c r="B56" s="66" t="s">
        <v>39</v>
      </c>
      <c r="C56" s="117"/>
      <c r="D56" s="117"/>
      <c r="E56" s="67">
        <f t="shared" si="58"/>
        <v>0</v>
      </c>
      <c r="F56" s="117"/>
      <c r="G56" s="117"/>
      <c r="H56" s="57">
        <f t="shared" si="59"/>
        <v>0</v>
      </c>
      <c r="I56" s="117"/>
      <c r="J56" s="117"/>
      <c r="K56" s="67">
        <f t="shared" si="60"/>
        <v>0</v>
      </c>
      <c r="L56" s="117"/>
      <c r="M56" s="117"/>
      <c r="N56" s="57">
        <f t="shared" si="61"/>
        <v>0</v>
      </c>
      <c r="O56" s="117"/>
      <c r="P56" s="117"/>
      <c r="Q56" s="67">
        <f t="shared" si="62"/>
        <v>0</v>
      </c>
      <c r="R56" s="117"/>
      <c r="S56" s="117"/>
      <c r="T56" s="57">
        <f t="shared" si="63"/>
        <v>0</v>
      </c>
      <c r="U56" s="117"/>
      <c r="V56" s="117"/>
      <c r="W56" s="67">
        <f t="shared" si="64"/>
        <v>0</v>
      </c>
      <c r="X56" s="117"/>
      <c r="Y56" s="117"/>
      <c r="Z56" s="57">
        <f t="shared" si="65"/>
        <v>0</v>
      </c>
      <c r="AA56" s="117"/>
      <c r="AB56" s="117"/>
      <c r="AC56" s="67">
        <f t="shared" si="66"/>
        <v>0</v>
      </c>
      <c r="AD56" s="117"/>
      <c r="AE56" s="117"/>
      <c r="AF56" s="57">
        <f t="shared" si="67"/>
        <v>0</v>
      </c>
      <c r="AG56" s="117"/>
      <c r="AH56" s="117"/>
      <c r="AI56" s="67">
        <f t="shared" si="68"/>
        <v>0</v>
      </c>
      <c r="AJ56" s="117"/>
      <c r="AK56" s="117"/>
      <c r="AL56" s="57">
        <f t="shared" si="69"/>
        <v>0</v>
      </c>
      <c r="AM56" s="68">
        <f t="shared" si="1"/>
        <v>0</v>
      </c>
      <c r="AN56" s="148" t="e">
        <f t="shared" si="70"/>
        <v>#DIV/0!</v>
      </c>
      <c r="AO56" s="68">
        <f t="shared" si="2"/>
        <v>0</v>
      </c>
      <c r="AP56" s="148" t="e">
        <f t="shared" si="72"/>
        <v>#DIV/0!</v>
      </c>
      <c r="AQ56" s="68">
        <f t="shared" si="71"/>
        <v>0</v>
      </c>
    </row>
    <row r="57" spans="1:44" x14ac:dyDescent="0.25">
      <c r="B57" s="66" t="s">
        <v>40</v>
      </c>
      <c r="C57" s="117"/>
      <c r="D57" s="117"/>
      <c r="E57" s="67">
        <f t="shared" si="58"/>
        <v>0</v>
      </c>
      <c r="F57" s="117"/>
      <c r="G57" s="117"/>
      <c r="H57" s="57">
        <f t="shared" si="59"/>
        <v>0</v>
      </c>
      <c r="I57" s="117"/>
      <c r="J57" s="117"/>
      <c r="K57" s="67">
        <f t="shared" si="60"/>
        <v>0</v>
      </c>
      <c r="L57" s="117"/>
      <c r="M57" s="117"/>
      <c r="N57" s="57">
        <f t="shared" si="61"/>
        <v>0</v>
      </c>
      <c r="O57" s="117"/>
      <c r="P57" s="117"/>
      <c r="Q57" s="67">
        <f t="shared" si="62"/>
        <v>0</v>
      </c>
      <c r="R57" s="117"/>
      <c r="S57" s="117"/>
      <c r="T57" s="57">
        <f t="shared" si="63"/>
        <v>0</v>
      </c>
      <c r="U57" s="117"/>
      <c r="V57" s="117"/>
      <c r="W57" s="67">
        <f t="shared" si="64"/>
        <v>0</v>
      </c>
      <c r="X57" s="117"/>
      <c r="Y57" s="117"/>
      <c r="Z57" s="57">
        <f t="shared" si="65"/>
        <v>0</v>
      </c>
      <c r="AA57" s="117"/>
      <c r="AB57" s="117"/>
      <c r="AC57" s="67">
        <f t="shared" si="66"/>
        <v>0</v>
      </c>
      <c r="AD57" s="117"/>
      <c r="AE57" s="117"/>
      <c r="AF57" s="57">
        <f t="shared" si="67"/>
        <v>0</v>
      </c>
      <c r="AG57" s="117"/>
      <c r="AH57" s="117"/>
      <c r="AI57" s="67">
        <f t="shared" si="68"/>
        <v>0</v>
      </c>
      <c r="AJ57" s="117"/>
      <c r="AK57" s="117"/>
      <c r="AL57" s="57">
        <f t="shared" si="69"/>
        <v>0</v>
      </c>
      <c r="AM57" s="68">
        <f t="shared" si="1"/>
        <v>0</v>
      </c>
      <c r="AN57" s="148" t="e">
        <f t="shared" si="70"/>
        <v>#DIV/0!</v>
      </c>
      <c r="AO57" s="68">
        <f t="shared" si="2"/>
        <v>0</v>
      </c>
      <c r="AP57" s="148" t="e">
        <f t="shared" si="72"/>
        <v>#DIV/0!</v>
      </c>
      <c r="AQ57" s="68">
        <f t="shared" si="71"/>
        <v>0</v>
      </c>
    </row>
    <row r="58" spans="1:44" x14ac:dyDescent="0.25">
      <c r="B58" s="66" t="s">
        <v>41</v>
      </c>
      <c r="C58" s="117"/>
      <c r="D58" s="117"/>
      <c r="E58" s="67">
        <f t="shared" si="58"/>
        <v>0</v>
      </c>
      <c r="F58" s="117"/>
      <c r="G58" s="117"/>
      <c r="H58" s="57">
        <f t="shared" si="59"/>
        <v>0</v>
      </c>
      <c r="I58" s="117"/>
      <c r="J58" s="117"/>
      <c r="K58" s="67">
        <f t="shared" si="60"/>
        <v>0</v>
      </c>
      <c r="L58" s="117"/>
      <c r="M58" s="117"/>
      <c r="N58" s="57">
        <f t="shared" si="61"/>
        <v>0</v>
      </c>
      <c r="O58" s="117"/>
      <c r="P58" s="117"/>
      <c r="Q58" s="67">
        <f t="shared" si="62"/>
        <v>0</v>
      </c>
      <c r="R58" s="117"/>
      <c r="S58" s="117"/>
      <c r="T58" s="57">
        <f t="shared" si="63"/>
        <v>0</v>
      </c>
      <c r="U58" s="117"/>
      <c r="V58" s="117"/>
      <c r="W58" s="67">
        <f t="shared" si="64"/>
        <v>0</v>
      </c>
      <c r="X58" s="117"/>
      <c r="Y58" s="117"/>
      <c r="Z58" s="57">
        <f t="shared" si="65"/>
        <v>0</v>
      </c>
      <c r="AA58" s="117"/>
      <c r="AB58" s="117"/>
      <c r="AC58" s="67">
        <f t="shared" si="66"/>
        <v>0</v>
      </c>
      <c r="AD58" s="117"/>
      <c r="AE58" s="117"/>
      <c r="AF58" s="57">
        <f t="shared" si="67"/>
        <v>0</v>
      </c>
      <c r="AG58" s="117"/>
      <c r="AH58" s="117"/>
      <c r="AI58" s="67">
        <f t="shared" si="68"/>
        <v>0</v>
      </c>
      <c r="AJ58" s="117"/>
      <c r="AK58" s="117"/>
      <c r="AL58" s="57">
        <f t="shared" si="69"/>
        <v>0</v>
      </c>
      <c r="AM58" s="68">
        <f t="shared" si="1"/>
        <v>0</v>
      </c>
      <c r="AN58" s="148" t="e">
        <f t="shared" si="70"/>
        <v>#DIV/0!</v>
      </c>
      <c r="AO58" s="68">
        <f t="shared" si="2"/>
        <v>0</v>
      </c>
      <c r="AP58" s="148" t="e">
        <f t="shared" si="72"/>
        <v>#DIV/0!</v>
      </c>
      <c r="AQ58" s="68">
        <f t="shared" si="71"/>
        <v>0</v>
      </c>
    </row>
    <row r="59" spans="1:44" x14ac:dyDescent="0.25">
      <c r="B59" s="73" t="s">
        <v>118</v>
      </c>
      <c r="C59" s="62">
        <f>SUM(C42:C58)</f>
        <v>0</v>
      </c>
      <c r="D59" s="62">
        <f>SUM(D42:D58)</f>
        <v>0</v>
      </c>
      <c r="E59" s="62">
        <f>+D59-C59</f>
        <v>0</v>
      </c>
      <c r="F59" s="63">
        <f>SUM(F42:F58)</f>
        <v>0</v>
      </c>
      <c r="G59" s="63">
        <f>SUM(G42:G58)</f>
        <v>0</v>
      </c>
      <c r="H59" s="63">
        <f>+G59-F59</f>
        <v>0</v>
      </c>
      <c r="I59" s="62">
        <f>SUM(I42:I58)</f>
        <v>0</v>
      </c>
      <c r="J59" s="62">
        <f>SUM(J42:J58)</f>
        <v>0</v>
      </c>
      <c r="K59" s="62">
        <f>+J59-I59</f>
        <v>0</v>
      </c>
      <c r="L59" s="63">
        <f>SUM(L42:L58)</f>
        <v>0</v>
      </c>
      <c r="M59" s="63">
        <f>SUM(M42:M58)</f>
        <v>0</v>
      </c>
      <c r="N59" s="63">
        <f>+M59-L59</f>
        <v>0</v>
      </c>
      <c r="O59" s="62">
        <f>SUM(O42:O58)</f>
        <v>0</v>
      </c>
      <c r="P59" s="62">
        <f>SUM(P42:P58)</f>
        <v>0</v>
      </c>
      <c r="Q59" s="62">
        <f>+P59-O59</f>
        <v>0</v>
      </c>
      <c r="R59" s="63">
        <f>SUM(R42:R58)</f>
        <v>0</v>
      </c>
      <c r="S59" s="63">
        <f>SUM(S42:S58)</f>
        <v>0</v>
      </c>
      <c r="T59" s="63">
        <f>+S59-R59</f>
        <v>0</v>
      </c>
      <c r="U59" s="62">
        <f>SUM(U42:U58)</f>
        <v>0</v>
      </c>
      <c r="V59" s="62">
        <f>SUM(V42:V58)</f>
        <v>0</v>
      </c>
      <c r="W59" s="62">
        <f>+V59-U59</f>
        <v>0</v>
      </c>
      <c r="X59" s="63">
        <f>SUM(X42:X58)</f>
        <v>0</v>
      </c>
      <c r="Y59" s="63">
        <f>SUM(Y42:Y58)</f>
        <v>0</v>
      </c>
      <c r="Z59" s="63">
        <f>+Y59-X59</f>
        <v>0</v>
      </c>
      <c r="AA59" s="62">
        <f>SUM(AA42:AA58)</f>
        <v>0</v>
      </c>
      <c r="AB59" s="62">
        <f>SUM(AB42:AB58)</f>
        <v>0</v>
      </c>
      <c r="AC59" s="62">
        <f>+AB59-AA59</f>
        <v>0</v>
      </c>
      <c r="AD59" s="63">
        <f>SUM(AD42:AD58)</f>
        <v>0</v>
      </c>
      <c r="AE59" s="63">
        <f>SUM(AE42:AE58)</f>
        <v>0</v>
      </c>
      <c r="AF59" s="63">
        <f>+AE59-AD59</f>
        <v>0</v>
      </c>
      <c r="AG59" s="62">
        <f>SUM(AG42:AG58)</f>
        <v>0</v>
      </c>
      <c r="AH59" s="62">
        <f>SUM(AH42:AH58)</f>
        <v>0</v>
      </c>
      <c r="AI59" s="62">
        <f>+AH59-AG59</f>
        <v>0</v>
      </c>
      <c r="AJ59" s="63">
        <f>SUM(AJ42:AJ58)</f>
        <v>0</v>
      </c>
      <c r="AK59" s="63">
        <f>SUM(AK42:AK58)</f>
        <v>0</v>
      </c>
      <c r="AL59" s="63">
        <f>+AK59-AJ59</f>
        <v>0</v>
      </c>
      <c r="AM59" s="64">
        <f t="shared" si="1"/>
        <v>0</v>
      </c>
      <c r="AN59" s="158" t="e">
        <f t="shared" si="70"/>
        <v>#DIV/0!</v>
      </c>
      <c r="AO59" s="64">
        <f t="shared" si="2"/>
        <v>0</v>
      </c>
      <c r="AP59" s="158" t="e">
        <f t="shared" si="72"/>
        <v>#DIV/0!</v>
      </c>
      <c r="AQ59" s="64">
        <f>+AO59-AM59</f>
        <v>0</v>
      </c>
    </row>
    <row r="60" spans="1:44" x14ac:dyDescent="0.25">
      <c r="B60" s="73" t="s">
        <v>42</v>
      </c>
      <c r="C60" s="62">
        <f>+C26+C39+C59</f>
        <v>0</v>
      </c>
      <c r="D60" s="62">
        <f>+D26+D39+D59</f>
        <v>0</v>
      </c>
      <c r="E60" s="62">
        <f>+D60-C60</f>
        <v>0</v>
      </c>
      <c r="F60" s="63">
        <f>+F26+F39+F59</f>
        <v>0</v>
      </c>
      <c r="G60" s="63">
        <f>+G26+G39+G59</f>
        <v>0</v>
      </c>
      <c r="H60" s="63">
        <f>+G60-F60</f>
        <v>0</v>
      </c>
      <c r="I60" s="62">
        <f>+I26+I39+I59</f>
        <v>0</v>
      </c>
      <c r="J60" s="62">
        <f>+J26+J39+J59</f>
        <v>0</v>
      </c>
      <c r="K60" s="62">
        <f>+J60-I60</f>
        <v>0</v>
      </c>
      <c r="L60" s="63">
        <f>+L26+L39+L59</f>
        <v>0</v>
      </c>
      <c r="M60" s="63">
        <f>+M26+M39+M59</f>
        <v>0</v>
      </c>
      <c r="N60" s="63">
        <f>+M60-L60</f>
        <v>0</v>
      </c>
      <c r="O60" s="62">
        <f>+O26+O39+O59</f>
        <v>0</v>
      </c>
      <c r="P60" s="62">
        <f>+P26+P39+P59</f>
        <v>0</v>
      </c>
      <c r="Q60" s="62">
        <f>+P60-O60</f>
        <v>0</v>
      </c>
      <c r="R60" s="63">
        <f>+R26+R39+R59</f>
        <v>0</v>
      </c>
      <c r="S60" s="63">
        <f>+S26+S39+S59</f>
        <v>0</v>
      </c>
      <c r="T60" s="63">
        <f>+S60-R60</f>
        <v>0</v>
      </c>
      <c r="U60" s="62">
        <f>+U26+U39+U59</f>
        <v>0</v>
      </c>
      <c r="V60" s="62">
        <f>+V26+V39+V59</f>
        <v>0</v>
      </c>
      <c r="W60" s="62">
        <f>+V60-U60</f>
        <v>0</v>
      </c>
      <c r="X60" s="63">
        <f>+X26+X39+X59</f>
        <v>0</v>
      </c>
      <c r="Y60" s="63">
        <f>+Y26+Y39+Y59</f>
        <v>0</v>
      </c>
      <c r="Z60" s="63">
        <f>+Y60-X60</f>
        <v>0</v>
      </c>
      <c r="AA60" s="62">
        <f>+AA26+AA39+AA59</f>
        <v>0</v>
      </c>
      <c r="AB60" s="62">
        <f>+AB26+AB39+AB59</f>
        <v>0</v>
      </c>
      <c r="AC60" s="62">
        <f>+AB60-AA60</f>
        <v>0</v>
      </c>
      <c r="AD60" s="63">
        <f>+AD26+AD39+AD59</f>
        <v>0</v>
      </c>
      <c r="AE60" s="63">
        <f>+AE26+AE39+AE59</f>
        <v>0</v>
      </c>
      <c r="AF60" s="63">
        <f>+AE60-AD60</f>
        <v>0</v>
      </c>
      <c r="AG60" s="62">
        <f>+AG26+AG39+AG59</f>
        <v>0</v>
      </c>
      <c r="AH60" s="62">
        <f>+AH26+AH39+AH59</f>
        <v>0</v>
      </c>
      <c r="AI60" s="62">
        <f>+AH60-AG60</f>
        <v>0</v>
      </c>
      <c r="AJ60" s="63">
        <f>+AJ26+AJ39+AJ59</f>
        <v>0</v>
      </c>
      <c r="AK60" s="63">
        <f>+AK26+AK39+AK59</f>
        <v>0</v>
      </c>
      <c r="AL60" s="63">
        <f>+AK60-AJ60</f>
        <v>0</v>
      </c>
      <c r="AM60" s="64">
        <f t="shared" si="1"/>
        <v>0</v>
      </c>
      <c r="AN60" s="158" t="e">
        <f t="shared" si="70"/>
        <v>#DIV/0!</v>
      </c>
      <c r="AO60" s="64">
        <f t="shared" si="2"/>
        <v>0</v>
      </c>
      <c r="AP60" s="158" t="e">
        <f t="shared" si="72"/>
        <v>#DIV/0!</v>
      </c>
      <c r="AQ60" s="64">
        <f>+AO60-AM60</f>
        <v>0</v>
      </c>
    </row>
    <row r="61" spans="1:44" x14ac:dyDescent="0.25">
      <c r="B61" s="73" t="s">
        <v>43</v>
      </c>
      <c r="C61" s="62">
        <f>C23-C60</f>
        <v>0</v>
      </c>
      <c r="D61" s="62">
        <f>D23-D60</f>
        <v>0</v>
      </c>
      <c r="E61" s="67">
        <f>+D61-C61</f>
        <v>0</v>
      </c>
      <c r="F61" s="63">
        <f>F23-F60</f>
        <v>0</v>
      </c>
      <c r="G61" s="63">
        <f>G23-G60</f>
        <v>0</v>
      </c>
      <c r="H61" s="57">
        <f>+G61-F61</f>
        <v>0</v>
      </c>
      <c r="I61" s="62">
        <f>I23-I60</f>
        <v>0</v>
      </c>
      <c r="J61" s="62">
        <f>J23-J60</f>
        <v>0</v>
      </c>
      <c r="K61" s="67">
        <f>+J61-I61</f>
        <v>0</v>
      </c>
      <c r="L61" s="63">
        <f>L23-L60</f>
        <v>0</v>
      </c>
      <c r="M61" s="63">
        <f>M23-M60</f>
        <v>0</v>
      </c>
      <c r="N61" s="57">
        <f>+M61-L61</f>
        <v>0</v>
      </c>
      <c r="O61" s="62">
        <f>O23-O60</f>
        <v>0</v>
      </c>
      <c r="P61" s="62">
        <f>P23-P60</f>
        <v>0</v>
      </c>
      <c r="Q61" s="67">
        <f>+P61-O61</f>
        <v>0</v>
      </c>
      <c r="R61" s="63">
        <f>R23-R60</f>
        <v>0</v>
      </c>
      <c r="S61" s="63">
        <f>S23-S60</f>
        <v>0</v>
      </c>
      <c r="T61" s="57">
        <f>+S61-R61</f>
        <v>0</v>
      </c>
      <c r="U61" s="62">
        <f>U23-U60</f>
        <v>0</v>
      </c>
      <c r="V61" s="62">
        <f>V23-V60</f>
        <v>0</v>
      </c>
      <c r="W61" s="67">
        <f>+V61-U61</f>
        <v>0</v>
      </c>
      <c r="X61" s="63">
        <f>X23-X60</f>
        <v>0</v>
      </c>
      <c r="Y61" s="63">
        <f>Y23-Y60</f>
        <v>0</v>
      </c>
      <c r="Z61" s="57">
        <f>+Y61-X61</f>
        <v>0</v>
      </c>
      <c r="AA61" s="62">
        <f>AA23-AA60</f>
        <v>0</v>
      </c>
      <c r="AB61" s="62">
        <f>AB23-AB60</f>
        <v>0</v>
      </c>
      <c r="AC61" s="67">
        <f>+AB61-AA61</f>
        <v>0</v>
      </c>
      <c r="AD61" s="63">
        <f>AD23-AD60</f>
        <v>0</v>
      </c>
      <c r="AE61" s="63">
        <f>AE23-AE60</f>
        <v>0</v>
      </c>
      <c r="AF61" s="57">
        <f>+AE61-AD61</f>
        <v>0</v>
      </c>
      <c r="AG61" s="62">
        <f>AG23-AG60</f>
        <v>0</v>
      </c>
      <c r="AH61" s="62">
        <f>AH23-AH60</f>
        <v>0</v>
      </c>
      <c r="AI61" s="67">
        <f>+AH61-AG61</f>
        <v>0</v>
      </c>
      <c r="AJ61" s="63">
        <f>AJ23-AJ60</f>
        <v>0</v>
      </c>
      <c r="AK61" s="63">
        <f>AK23-AK60</f>
        <v>0</v>
      </c>
      <c r="AL61" s="57">
        <f>+AK61-AJ61</f>
        <v>0</v>
      </c>
      <c r="AM61" s="63">
        <f>AM23-AM60</f>
        <v>0</v>
      </c>
      <c r="AN61" s="158" t="e">
        <f t="shared" si="70"/>
        <v>#DIV/0!</v>
      </c>
      <c r="AO61" s="63">
        <f>AO23-AO60</f>
        <v>0</v>
      </c>
      <c r="AP61" s="159" t="e">
        <f t="shared" si="72"/>
        <v>#DIV/0!</v>
      </c>
      <c r="AQ61" s="68">
        <f>+AO61-AM61</f>
        <v>0</v>
      </c>
    </row>
    <row r="62" spans="1:44" hidden="1" x14ac:dyDescent="0.25">
      <c r="B62" s="77" t="s">
        <v>202</v>
      </c>
      <c r="C62" s="78" t="s">
        <v>203</v>
      </c>
      <c r="D62" s="78">
        <f>+IF(D61=0,0,1)</f>
        <v>0</v>
      </c>
      <c r="E62" s="78"/>
      <c r="F62" s="78"/>
      <c r="G62" s="78">
        <f>+IF(G61=0,0,1)</f>
        <v>0</v>
      </c>
      <c r="H62" s="78"/>
      <c r="I62" s="78"/>
      <c r="J62" s="78">
        <f>+IF(J61=0,0,1)</f>
        <v>0</v>
      </c>
      <c r="K62" s="78"/>
      <c r="L62" s="78"/>
      <c r="M62" s="78">
        <f>+IF(M61=0,0,1)</f>
        <v>0</v>
      </c>
      <c r="N62" s="78"/>
      <c r="O62" s="78"/>
      <c r="P62" s="78">
        <f>+IF(P61=0,0,1)</f>
        <v>0</v>
      </c>
      <c r="Q62" s="78"/>
      <c r="R62" s="78"/>
      <c r="S62" s="78">
        <f>+IF(S61=0,0,1)</f>
        <v>0</v>
      </c>
      <c r="T62" s="78"/>
      <c r="U62" s="78"/>
      <c r="V62" s="78">
        <f>+IF(V61=0,0,1)</f>
        <v>0</v>
      </c>
      <c r="W62" s="78"/>
      <c r="X62" s="78"/>
      <c r="Y62" s="78">
        <f>+IF(Y61=0,0,1)</f>
        <v>0</v>
      </c>
      <c r="Z62" s="78"/>
      <c r="AA62" s="78"/>
      <c r="AB62" s="78">
        <f>+IF(AB61=0,0,1)</f>
        <v>0</v>
      </c>
      <c r="AC62" s="78"/>
      <c r="AD62" s="78"/>
      <c r="AE62" s="78">
        <f>+IF(AE61=0,0,1)</f>
        <v>0</v>
      </c>
      <c r="AF62" s="78"/>
      <c r="AG62" s="78"/>
      <c r="AH62" s="78">
        <f>+IF(AH61=0,0,1)</f>
        <v>0</v>
      </c>
      <c r="AI62" s="78"/>
      <c r="AJ62" s="78"/>
      <c r="AK62" s="78">
        <f>+IF(AK61=0,0,1)</f>
        <v>0</v>
      </c>
      <c r="AL62" s="78"/>
      <c r="AM62" s="78"/>
      <c r="AN62" s="79"/>
      <c r="AO62" s="78"/>
      <c r="AP62" s="80"/>
      <c r="AQ62" s="78"/>
      <c r="AR62" s="78">
        <f>SUM(D62:AQ62)</f>
        <v>0</v>
      </c>
    </row>
    <row r="63" spans="1:44" x14ac:dyDescent="0.25">
      <c r="B63" s="162" t="s">
        <v>93</v>
      </c>
    </row>
  </sheetData>
  <sheetProtection algorithmName="SHA-512" hashValue="FAS3fh42DMJ7PhI+I1Hl2DhZESqTkWXSyr+i2bWoenvf4HXQ7NfJHzbzXMj/xEukuSf+LNYhvDNjGkY4D+gf2A==" saltValue="5IbbuotLO/qKT1spRrvhXQ==" spinCount="100000" sheet="1" objects="1" scenarios="1"/>
  <mergeCells count="29">
    <mergeCell ref="AG4:AI4"/>
    <mergeCell ref="AG5:AI5"/>
    <mergeCell ref="AJ4:AL4"/>
    <mergeCell ref="AJ5:AL5"/>
    <mergeCell ref="AM4:AQ4"/>
    <mergeCell ref="AM5:AQ5"/>
    <mergeCell ref="X4:Z4"/>
    <mergeCell ref="X5:Z5"/>
    <mergeCell ref="AA4:AC4"/>
    <mergeCell ref="AA5:AC5"/>
    <mergeCell ref="AD4:AF4"/>
    <mergeCell ref="AD5:AF5"/>
    <mergeCell ref="O4:Q4"/>
    <mergeCell ref="O5:Q5"/>
    <mergeCell ref="R4:T4"/>
    <mergeCell ref="R5:T5"/>
    <mergeCell ref="U4:W4"/>
    <mergeCell ref="U5:W5"/>
    <mergeCell ref="F4:H4"/>
    <mergeCell ref="F5:H5"/>
    <mergeCell ref="I4:K4"/>
    <mergeCell ref="I5:K5"/>
    <mergeCell ref="L4:N4"/>
    <mergeCell ref="L5:N5"/>
    <mergeCell ref="A49:A54"/>
    <mergeCell ref="A20:A25"/>
    <mergeCell ref="B5:B6"/>
    <mergeCell ref="C5:E5"/>
    <mergeCell ref="C4:E4"/>
  </mergeCells>
  <conditionalFormatting sqref="B5:B6">
    <cfRule type="containsText" dxfId="567" priority="1" operator="containsText" text="escluso">
      <formula>NOT(ISERROR(SEARCH("escluso",B5)))</formula>
    </cfRule>
  </conditionalFormatting>
  <conditionalFormatting sqref="C61:AQ62">
    <cfRule type="cellIs" dxfId="566" priority="2" operator="lessThan">
      <formula>0</formula>
    </cfRule>
  </conditionalFormatting>
  <conditionalFormatting sqref="E7:E8">
    <cfRule type="cellIs" dxfId="565" priority="281" operator="lessThan">
      <formula>0</formula>
    </cfRule>
  </conditionalFormatting>
  <conditionalFormatting sqref="E9:E13">
    <cfRule type="cellIs" dxfId="564" priority="280" operator="lessThan">
      <formula>0</formula>
    </cfRule>
  </conditionalFormatting>
  <conditionalFormatting sqref="E14">
    <cfRule type="cellIs" dxfId="563" priority="278" operator="lessThan">
      <formula>0</formula>
    </cfRule>
  </conditionalFormatting>
  <conditionalFormatting sqref="E15:E19">
    <cfRule type="cellIs" dxfId="562" priority="276" operator="lessThan">
      <formula>0</formula>
    </cfRule>
  </conditionalFormatting>
  <conditionalFormatting sqref="E20">
    <cfRule type="cellIs" dxfId="561" priority="275" operator="greaterThan">
      <formula>0</formula>
    </cfRule>
  </conditionalFormatting>
  <conditionalFormatting sqref="E21">
    <cfRule type="cellIs" dxfId="560" priority="273" operator="lessThan">
      <formula>0</formula>
    </cfRule>
  </conditionalFormatting>
  <conditionalFormatting sqref="E22">
    <cfRule type="cellIs" dxfId="559" priority="271" operator="lessThan">
      <formula>0</formula>
    </cfRule>
  </conditionalFormatting>
  <conditionalFormatting sqref="E23">
    <cfRule type="cellIs" dxfId="558" priority="269" operator="lessThan">
      <formula>0</formula>
    </cfRule>
  </conditionalFormatting>
  <conditionalFormatting sqref="E24:E25">
    <cfRule type="cellIs" dxfId="557" priority="268" operator="greaterThan">
      <formula>0</formula>
    </cfRule>
  </conditionalFormatting>
  <conditionalFormatting sqref="E26">
    <cfRule type="cellIs" dxfId="556" priority="267" operator="greaterThan">
      <formula>0</formula>
    </cfRule>
  </conditionalFormatting>
  <conditionalFormatting sqref="E28:E38">
    <cfRule type="cellIs" dxfId="555" priority="265" operator="greaterThan">
      <formula>0</formula>
    </cfRule>
  </conditionalFormatting>
  <conditionalFormatting sqref="E39">
    <cfRule type="cellIs" dxfId="554" priority="263" operator="greaterThan">
      <formula>0</formula>
    </cfRule>
  </conditionalFormatting>
  <conditionalFormatting sqref="E42:E58">
    <cfRule type="cellIs" dxfId="553" priority="261" operator="greaterThan">
      <formula>0</formula>
    </cfRule>
  </conditionalFormatting>
  <conditionalFormatting sqref="E59:E60">
    <cfRule type="cellIs" dxfId="552" priority="258" operator="greaterThan">
      <formula>0</formula>
    </cfRule>
  </conditionalFormatting>
  <conditionalFormatting sqref="H7:H8">
    <cfRule type="cellIs" dxfId="551" priority="255" operator="lessThan">
      <formula>0</formula>
    </cfRule>
  </conditionalFormatting>
  <conditionalFormatting sqref="H9:H13">
    <cfRule type="cellIs" dxfId="550" priority="254" operator="lessThan">
      <formula>0</formula>
    </cfRule>
  </conditionalFormatting>
  <conditionalFormatting sqref="H14">
    <cfRule type="cellIs" dxfId="549" priority="253" operator="lessThan">
      <formula>0</formula>
    </cfRule>
  </conditionalFormatting>
  <conditionalFormatting sqref="H15:H19">
    <cfRule type="cellIs" dxfId="548" priority="252" operator="lessThan">
      <formula>0</formula>
    </cfRule>
  </conditionalFormatting>
  <conditionalFormatting sqref="H20">
    <cfRule type="cellIs" dxfId="547" priority="251" operator="greaterThan">
      <formula>0</formula>
    </cfRule>
  </conditionalFormatting>
  <conditionalFormatting sqref="H21">
    <cfRule type="cellIs" dxfId="546" priority="250" operator="lessThan">
      <formula>0</formula>
    </cfRule>
  </conditionalFormatting>
  <conditionalFormatting sqref="H22">
    <cfRule type="cellIs" dxfId="545" priority="249" operator="lessThan">
      <formula>0</formula>
    </cfRule>
  </conditionalFormatting>
  <conditionalFormatting sqref="H23">
    <cfRule type="cellIs" dxfId="544" priority="248" operator="lessThan">
      <formula>0</formula>
    </cfRule>
  </conditionalFormatting>
  <conditionalFormatting sqref="H24:H25">
    <cfRule type="cellIs" dxfId="543" priority="247" operator="greaterThan">
      <formula>0</formula>
    </cfRule>
  </conditionalFormatting>
  <conditionalFormatting sqref="H26">
    <cfRule type="cellIs" dxfId="542" priority="246" operator="greaterThan">
      <formula>0</formula>
    </cfRule>
  </conditionalFormatting>
  <conditionalFormatting sqref="H28:H38">
    <cfRule type="cellIs" dxfId="541" priority="245" operator="greaterThan">
      <formula>0</formula>
    </cfRule>
  </conditionalFormatting>
  <conditionalFormatting sqref="H39">
    <cfRule type="cellIs" dxfId="540" priority="244" operator="greaterThan">
      <formula>0</formula>
    </cfRule>
  </conditionalFormatting>
  <conditionalFormatting sqref="H42:H58">
    <cfRule type="cellIs" dxfId="539" priority="243" operator="greaterThan">
      <formula>0</formula>
    </cfRule>
  </conditionalFormatting>
  <conditionalFormatting sqref="H59:H60">
    <cfRule type="cellIs" dxfId="538" priority="241" operator="greaterThan">
      <formula>0</formula>
    </cfRule>
  </conditionalFormatting>
  <conditionalFormatting sqref="K7:K8">
    <cfRule type="cellIs" dxfId="537" priority="238" operator="lessThan">
      <formula>0</formula>
    </cfRule>
  </conditionalFormatting>
  <conditionalFormatting sqref="K9:K13">
    <cfRule type="cellIs" dxfId="536" priority="237" operator="lessThan">
      <formula>0</formula>
    </cfRule>
  </conditionalFormatting>
  <conditionalFormatting sqref="K14">
    <cfRule type="cellIs" dxfId="535" priority="236" operator="lessThan">
      <formula>0</formula>
    </cfRule>
  </conditionalFormatting>
  <conditionalFormatting sqref="K15:K19">
    <cfRule type="cellIs" dxfId="534" priority="235" operator="lessThan">
      <formula>0</formula>
    </cfRule>
  </conditionalFormatting>
  <conditionalFormatting sqref="K20">
    <cfRule type="cellIs" dxfId="533" priority="234" operator="greaterThan">
      <formula>0</formula>
    </cfRule>
  </conditionalFormatting>
  <conditionalFormatting sqref="K21">
    <cfRule type="cellIs" dxfId="532" priority="233" operator="lessThan">
      <formula>0</formula>
    </cfRule>
  </conditionalFormatting>
  <conditionalFormatting sqref="K22">
    <cfRule type="cellIs" dxfId="531" priority="232" operator="lessThan">
      <formula>0</formula>
    </cfRule>
  </conditionalFormatting>
  <conditionalFormatting sqref="K23">
    <cfRule type="cellIs" dxfId="530" priority="231" operator="lessThan">
      <formula>0</formula>
    </cfRule>
  </conditionalFormatting>
  <conditionalFormatting sqref="K24:K25">
    <cfRule type="cellIs" dxfId="529" priority="230" operator="greaterThan">
      <formula>0</formula>
    </cfRule>
  </conditionalFormatting>
  <conditionalFormatting sqref="K26">
    <cfRule type="cellIs" dxfId="528" priority="229" operator="greaterThan">
      <formula>0</formula>
    </cfRule>
  </conditionalFormatting>
  <conditionalFormatting sqref="K28:K38">
    <cfRule type="cellIs" dxfId="527" priority="228" operator="greaterThan">
      <formula>0</formula>
    </cfRule>
  </conditionalFormatting>
  <conditionalFormatting sqref="K39">
    <cfRule type="cellIs" dxfId="526" priority="227" operator="greaterThan">
      <formula>0</formula>
    </cfRule>
  </conditionalFormatting>
  <conditionalFormatting sqref="K42:K58">
    <cfRule type="cellIs" dxfId="525" priority="226" operator="greaterThan">
      <formula>0</formula>
    </cfRule>
  </conditionalFormatting>
  <conditionalFormatting sqref="K59:K60">
    <cfRule type="cellIs" dxfId="524" priority="224" operator="greaterThan">
      <formula>0</formula>
    </cfRule>
  </conditionalFormatting>
  <conditionalFormatting sqref="N7:N8">
    <cfRule type="cellIs" dxfId="523" priority="221" operator="lessThan">
      <formula>0</formula>
    </cfRule>
  </conditionalFormatting>
  <conditionalFormatting sqref="N9:N13">
    <cfRule type="cellIs" dxfId="522" priority="220" operator="lessThan">
      <formula>0</formula>
    </cfRule>
  </conditionalFormatting>
  <conditionalFormatting sqref="N14">
    <cfRule type="cellIs" dxfId="521" priority="219" operator="lessThan">
      <formula>0</formula>
    </cfRule>
  </conditionalFormatting>
  <conditionalFormatting sqref="N15:N19">
    <cfRule type="cellIs" dxfId="520" priority="218" operator="lessThan">
      <formula>0</formula>
    </cfRule>
  </conditionalFormatting>
  <conditionalFormatting sqref="N20">
    <cfRule type="cellIs" dxfId="519" priority="217" operator="greaterThan">
      <formula>0</formula>
    </cfRule>
  </conditionalFormatting>
  <conditionalFormatting sqref="N21">
    <cfRule type="cellIs" dxfId="518" priority="216" operator="lessThan">
      <formula>0</formula>
    </cfRule>
  </conditionalFormatting>
  <conditionalFormatting sqref="N22">
    <cfRule type="cellIs" dxfId="517" priority="215" operator="lessThan">
      <formula>0</formula>
    </cfRule>
  </conditionalFormatting>
  <conditionalFormatting sqref="N23">
    <cfRule type="cellIs" dxfId="516" priority="214" operator="lessThan">
      <formula>0</formula>
    </cfRule>
  </conditionalFormatting>
  <conditionalFormatting sqref="N24:N25">
    <cfRule type="cellIs" dxfId="515" priority="213" operator="greaterThan">
      <formula>0</formula>
    </cfRule>
  </conditionalFormatting>
  <conditionalFormatting sqref="N26">
    <cfRule type="cellIs" dxfId="514" priority="212" operator="greaterThan">
      <formula>0</formula>
    </cfRule>
  </conditionalFormatting>
  <conditionalFormatting sqref="N28:N38">
    <cfRule type="cellIs" dxfId="513" priority="211" operator="greaterThan">
      <formula>0</formula>
    </cfRule>
  </conditionalFormatting>
  <conditionalFormatting sqref="N39">
    <cfRule type="cellIs" dxfId="512" priority="210" operator="greaterThan">
      <formula>0</formula>
    </cfRule>
  </conditionalFormatting>
  <conditionalFormatting sqref="N42:N58">
    <cfRule type="cellIs" dxfId="511" priority="209" operator="greaterThan">
      <formula>0</formula>
    </cfRule>
  </conditionalFormatting>
  <conditionalFormatting sqref="N59:N60">
    <cfRule type="cellIs" dxfId="510" priority="207" operator="greaterThan">
      <formula>0</formula>
    </cfRule>
  </conditionalFormatting>
  <conditionalFormatting sqref="Q7:Q8">
    <cfRule type="cellIs" dxfId="509" priority="204" operator="lessThan">
      <formula>0</formula>
    </cfRule>
  </conditionalFormatting>
  <conditionalFormatting sqref="Q9:Q13">
    <cfRule type="cellIs" dxfId="508" priority="203" operator="lessThan">
      <formula>0</formula>
    </cfRule>
  </conditionalFormatting>
  <conditionalFormatting sqref="Q14">
    <cfRule type="cellIs" dxfId="507" priority="202" operator="lessThan">
      <formula>0</formula>
    </cfRule>
  </conditionalFormatting>
  <conditionalFormatting sqref="Q15:Q19">
    <cfRule type="cellIs" dxfId="506" priority="201" operator="lessThan">
      <formula>0</formula>
    </cfRule>
  </conditionalFormatting>
  <conditionalFormatting sqref="Q20">
    <cfRule type="cellIs" dxfId="505" priority="200" operator="greaterThan">
      <formula>0</formula>
    </cfRule>
  </conditionalFormatting>
  <conditionalFormatting sqref="Q21">
    <cfRule type="cellIs" dxfId="504" priority="199" operator="lessThan">
      <formula>0</formula>
    </cfRule>
  </conditionalFormatting>
  <conditionalFormatting sqref="Q22">
    <cfRule type="cellIs" dxfId="503" priority="198" operator="lessThan">
      <formula>0</formula>
    </cfRule>
  </conditionalFormatting>
  <conditionalFormatting sqref="Q23">
    <cfRule type="cellIs" dxfId="502" priority="197" operator="lessThan">
      <formula>0</formula>
    </cfRule>
  </conditionalFormatting>
  <conditionalFormatting sqref="Q24:Q25">
    <cfRule type="cellIs" dxfId="501" priority="196" operator="greaterThan">
      <formula>0</formula>
    </cfRule>
  </conditionalFormatting>
  <conditionalFormatting sqref="Q26">
    <cfRule type="cellIs" dxfId="500" priority="195" operator="greaterThan">
      <formula>0</formula>
    </cfRule>
  </conditionalFormatting>
  <conditionalFormatting sqref="Q28:Q38">
    <cfRule type="cellIs" dxfId="499" priority="194" operator="greaterThan">
      <formula>0</formula>
    </cfRule>
  </conditionalFormatting>
  <conditionalFormatting sqref="Q39">
    <cfRule type="cellIs" dxfId="498" priority="193" operator="greaterThan">
      <formula>0</formula>
    </cfRule>
  </conditionalFormatting>
  <conditionalFormatting sqref="Q42:Q58">
    <cfRule type="cellIs" dxfId="497" priority="192" operator="greaterThan">
      <formula>0</formula>
    </cfRule>
  </conditionalFormatting>
  <conditionalFormatting sqref="Q59:Q60">
    <cfRule type="cellIs" dxfId="496" priority="190" operator="greaterThan">
      <formula>0</formula>
    </cfRule>
  </conditionalFormatting>
  <conditionalFormatting sqref="T7:T8">
    <cfRule type="cellIs" dxfId="495" priority="187" operator="lessThan">
      <formula>0</formula>
    </cfRule>
  </conditionalFormatting>
  <conditionalFormatting sqref="T9:T13">
    <cfRule type="cellIs" dxfId="494" priority="186" operator="lessThan">
      <formula>0</formula>
    </cfRule>
  </conditionalFormatting>
  <conditionalFormatting sqref="T14">
    <cfRule type="cellIs" dxfId="493" priority="185" operator="lessThan">
      <formula>0</formula>
    </cfRule>
  </conditionalFormatting>
  <conditionalFormatting sqref="T15:T19">
    <cfRule type="cellIs" dxfId="492" priority="184" operator="lessThan">
      <formula>0</formula>
    </cfRule>
  </conditionalFormatting>
  <conditionalFormatting sqref="T20">
    <cfRule type="cellIs" dxfId="491" priority="183" operator="greaterThan">
      <formula>0</formula>
    </cfRule>
  </conditionalFormatting>
  <conditionalFormatting sqref="T21">
    <cfRule type="cellIs" dxfId="490" priority="182" operator="lessThan">
      <formula>0</formula>
    </cfRule>
  </conditionalFormatting>
  <conditionalFormatting sqref="T22">
    <cfRule type="cellIs" dxfId="489" priority="181" operator="lessThan">
      <formula>0</formula>
    </cfRule>
  </conditionalFormatting>
  <conditionalFormatting sqref="T23">
    <cfRule type="cellIs" dxfId="488" priority="180" operator="lessThan">
      <formula>0</formula>
    </cfRule>
  </conditionalFormatting>
  <conditionalFormatting sqref="T24:T25">
    <cfRule type="cellIs" dxfId="487" priority="179" operator="greaterThan">
      <formula>0</formula>
    </cfRule>
  </conditionalFormatting>
  <conditionalFormatting sqref="T26">
    <cfRule type="cellIs" dxfId="486" priority="178" operator="greaterThan">
      <formula>0</formula>
    </cfRule>
  </conditionalFormatting>
  <conditionalFormatting sqref="T28:T38">
    <cfRule type="cellIs" dxfId="485" priority="177" operator="greaterThan">
      <formula>0</formula>
    </cfRule>
  </conditionalFormatting>
  <conditionalFormatting sqref="T39">
    <cfRule type="cellIs" dxfId="484" priority="176" operator="greaterThan">
      <formula>0</formula>
    </cfRule>
  </conditionalFormatting>
  <conditionalFormatting sqref="T42:T58">
    <cfRule type="cellIs" dxfId="483" priority="175" operator="greaterThan">
      <formula>0</formula>
    </cfRule>
  </conditionalFormatting>
  <conditionalFormatting sqref="T59:T60">
    <cfRule type="cellIs" dxfId="482" priority="173" operator="greaterThan">
      <formula>0</formula>
    </cfRule>
  </conditionalFormatting>
  <conditionalFormatting sqref="W7:W8">
    <cfRule type="cellIs" dxfId="481" priority="170" operator="lessThan">
      <formula>0</formula>
    </cfRule>
  </conditionalFormatting>
  <conditionalFormatting sqref="W9:W13">
    <cfRule type="cellIs" dxfId="480" priority="169" operator="lessThan">
      <formula>0</formula>
    </cfRule>
  </conditionalFormatting>
  <conditionalFormatting sqref="W14">
    <cfRule type="cellIs" dxfId="479" priority="168" operator="lessThan">
      <formula>0</formula>
    </cfRule>
  </conditionalFormatting>
  <conditionalFormatting sqref="W15:W19">
    <cfRule type="cellIs" dxfId="478" priority="167" operator="lessThan">
      <formula>0</formula>
    </cfRule>
  </conditionalFormatting>
  <conditionalFormatting sqref="W20">
    <cfRule type="cellIs" dxfId="477" priority="166" operator="greaterThan">
      <formula>0</formula>
    </cfRule>
  </conditionalFormatting>
  <conditionalFormatting sqref="W21">
    <cfRule type="cellIs" dxfId="476" priority="165" operator="lessThan">
      <formula>0</formula>
    </cfRule>
  </conditionalFormatting>
  <conditionalFormatting sqref="W22">
    <cfRule type="cellIs" dxfId="475" priority="164" operator="lessThan">
      <formula>0</formula>
    </cfRule>
  </conditionalFormatting>
  <conditionalFormatting sqref="W23">
    <cfRule type="cellIs" dxfId="474" priority="163" operator="lessThan">
      <formula>0</formula>
    </cfRule>
  </conditionalFormatting>
  <conditionalFormatting sqref="W24:W25">
    <cfRule type="cellIs" dxfId="473" priority="162" operator="greaterThan">
      <formula>0</formula>
    </cfRule>
  </conditionalFormatting>
  <conditionalFormatting sqref="W26">
    <cfRule type="cellIs" dxfId="472" priority="161" operator="greaterThan">
      <formula>0</formula>
    </cfRule>
  </conditionalFormatting>
  <conditionalFormatting sqref="W28:W38">
    <cfRule type="cellIs" dxfId="471" priority="160" operator="greaterThan">
      <formula>0</formula>
    </cfRule>
  </conditionalFormatting>
  <conditionalFormatting sqref="W39">
    <cfRule type="cellIs" dxfId="470" priority="159" operator="greaterThan">
      <formula>0</formula>
    </cfRule>
  </conditionalFormatting>
  <conditionalFormatting sqref="W42:W58">
    <cfRule type="cellIs" dxfId="469" priority="158" operator="greaterThan">
      <formula>0</formula>
    </cfRule>
  </conditionalFormatting>
  <conditionalFormatting sqref="W59:W60">
    <cfRule type="cellIs" dxfId="468" priority="156" operator="greaterThan">
      <formula>0</formula>
    </cfRule>
  </conditionalFormatting>
  <conditionalFormatting sqref="Z7:Z8">
    <cfRule type="cellIs" dxfId="467" priority="153" operator="lessThan">
      <formula>0</formula>
    </cfRule>
  </conditionalFormatting>
  <conditionalFormatting sqref="Z9:Z13">
    <cfRule type="cellIs" dxfId="466" priority="152" operator="lessThan">
      <formula>0</formula>
    </cfRule>
  </conditionalFormatting>
  <conditionalFormatting sqref="Z14">
    <cfRule type="cellIs" dxfId="465" priority="151" operator="lessThan">
      <formula>0</formula>
    </cfRule>
  </conditionalFormatting>
  <conditionalFormatting sqref="Z15:Z19">
    <cfRule type="cellIs" dxfId="464" priority="150" operator="lessThan">
      <formula>0</formula>
    </cfRule>
  </conditionalFormatting>
  <conditionalFormatting sqref="Z20">
    <cfRule type="cellIs" dxfId="463" priority="149" operator="greaterThan">
      <formula>0</formula>
    </cfRule>
  </conditionalFormatting>
  <conditionalFormatting sqref="Z21">
    <cfRule type="cellIs" dxfId="462" priority="148" operator="lessThan">
      <formula>0</formula>
    </cfRule>
  </conditionalFormatting>
  <conditionalFormatting sqref="Z22">
    <cfRule type="cellIs" dxfId="461" priority="147" operator="lessThan">
      <formula>0</formula>
    </cfRule>
  </conditionalFormatting>
  <conditionalFormatting sqref="Z23">
    <cfRule type="cellIs" dxfId="460" priority="146" operator="lessThan">
      <formula>0</formula>
    </cfRule>
  </conditionalFormatting>
  <conditionalFormatting sqref="Z24:Z25">
    <cfRule type="cellIs" dxfId="459" priority="145" operator="greaterThan">
      <formula>0</formula>
    </cfRule>
  </conditionalFormatting>
  <conditionalFormatting sqref="Z26">
    <cfRule type="cellIs" dxfId="458" priority="144" operator="greaterThan">
      <formula>0</formula>
    </cfRule>
  </conditionalFormatting>
  <conditionalFormatting sqref="Z28:Z38">
    <cfRule type="cellIs" dxfId="457" priority="143" operator="greaterThan">
      <formula>0</formula>
    </cfRule>
  </conditionalFormatting>
  <conditionalFormatting sqref="Z39">
    <cfRule type="cellIs" dxfId="456" priority="142" operator="greaterThan">
      <formula>0</formula>
    </cfRule>
  </conditionalFormatting>
  <conditionalFormatting sqref="Z42:Z58">
    <cfRule type="cellIs" dxfId="455" priority="141" operator="greaterThan">
      <formula>0</formula>
    </cfRule>
  </conditionalFormatting>
  <conditionalFormatting sqref="Z59:Z60">
    <cfRule type="cellIs" dxfId="454" priority="139" operator="greaterThan">
      <formula>0</formula>
    </cfRule>
  </conditionalFormatting>
  <conditionalFormatting sqref="AC7:AC8">
    <cfRule type="cellIs" dxfId="453" priority="136" operator="lessThan">
      <formula>0</formula>
    </cfRule>
  </conditionalFormatting>
  <conditionalFormatting sqref="AC9:AC13">
    <cfRule type="cellIs" dxfId="452" priority="135" operator="lessThan">
      <formula>0</formula>
    </cfRule>
  </conditionalFormatting>
  <conditionalFormatting sqref="AC14">
    <cfRule type="cellIs" dxfId="451" priority="134" operator="lessThan">
      <formula>0</formula>
    </cfRule>
  </conditionalFormatting>
  <conditionalFormatting sqref="AC15:AC19">
    <cfRule type="cellIs" dxfId="450" priority="133" operator="lessThan">
      <formula>0</formula>
    </cfRule>
  </conditionalFormatting>
  <conditionalFormatting sqref="AC20">
    <cfRule type="cellIs" dxfId="449" priority="132" operator="greaterThan">
      <formula>0</formula>
    </cfRule>
  </conditionalFormatting>
  <conditionalFormatting sqref="AC21">
    <cfRule type="cellIs" dxfId="448" priority="131" operator="lessThan">
      <formula>0</formula>
    </cfRule>
  </conditionalFormatting>
  <conditionalFormatting sqref="AC22">
    <cfRule type="cellIs" dxfId="447" priority="130" operator="lessThan">
      <formula>0</formula>
    </cfRule>
  </conditionalFormatting>
  <conditionalFormatting sqref="AC23">
    <cfRule type="cellIs" dxfId="446" priority="129" operator="lessThan">
      <formula>0</formula>
    </cfRule>
  </conditionalFormatting>
  <conditionalFormatting sqref="AC24:AC25">
    <cfRule type="cellIs" dxfId="445" priority="128" operator="greaterThan">
      <formula>0</formula>
    </cfRule>
  </conditionalFormatting>
  <conditionalFormatting sqref="AC26">
    <cfRule type="cellIs" dxfId="444" priority="127" operator="greaterThan">
      <formula>0</formula>
    </cfRule>
  </conditionalFormatting>
  <conditionalFormatting sqref="AC28:AC38">
    <cfRule type="cellIs" dxfId="443" priority="126" operator="greaterThan">
      <formula>0</formula>
    </cfRule>
  </conditionalFormatting>
  <conditionalFormatting sqref="AC39">
    <cfRule type="cellIs" dxfId="442" priority="125" operator="greaterThan">
      <formula>0</formula>
    </cfRule>
  </conditionalFormatting>
  <conditionalFormatting sqref="AC42:AC58">
    <cfRule type="cellIs" dxfId="441" priority="124" operator="greaterThan">
      <formula>0</formula>
    </cfRule>
  </conditionalFormatting>
  <conditionalFormatting sqref="AC59:AC60">
    <cfRule type="cellIs" dxfId="440" priority="122" operator="greaterThan">
      <formula>0</formula>
    </cfRule>
  </conditionalFormatting>
  <conditionalFormatting sqref="AF7:AF8">
    <cfRule type="cellIs" dxfId="439" priority="119" operator="lessThan">
      <formula>0</formula>
    </cfRule>
  </conditionalFormatting>
  <conditionalFormatting sqref="AF9:AF13">
    <cfRule type="cellIs" dxfId="438" priority="118" operator="lessThan">
      <formula>0</formula>
    </cfRule>
  </conditionalFormatting>
  <conditionalFormatting sqref="AF14">
    <cfRule type="cellIs" dxfId="437" priority="117" operator="lessThan">
      <formula>0</formula>
    </cfRule>
  </conditionalFormatting>
  <conditionalFormatting sqref="AF15:AF19">
    <cfRule type="cellIs" dxfId="436" priority="116" operator="lessThan">
      <formula>0</formula>
    </cfRule>
  </conditionalFormatting>
  <conditionalFormatting sqref="AF20">
    <cfRule type="cellIs" dxfId="435" priority="115" operator="greaterThan">
      <formula>0</formula>
    </cfRule>
  </conditionalFormatting>
  <conditionalFormatting sqref="AF21">
    <cfRule type="cellIs" dxfId="434" priority="114" operator="lessThan">
      <formula>0</formula>
    </cfRule>
  </conditionalFormatting>
  <conditionalFormatting sqref="AF22">
    <cfRule type="cellIs" dxfId="433" priority="113" operator="lessThan">
      <formula>0</formula>
    </cfRule>
  </conditionalFormatting>
  <conditionalFormatting sqref="AF23">
    <cfRule type="cellIs" dxfId="432" priority="112" operator="lessThan">
      <formula>0</formula>
    </cfRule>
  </conditionalFormatting>
  <conditionalFormatting sqref="AF24:AF25">
    <cfRule type="cellIs" dxfId="431" priority="111" operator="greaterThan">
      <formula>0</formula>
    </cfRule>
  </conditionalFormatting>
  <conditionalFormatting sqref="AF26">
    <cfRule type="cellIs" dxfId="430" priority="110" operator="greaterThan">
      <formula>0</formula>
    </cfRule>
  </conditionalFormatting>
  <conditionalFormatting sqref="AF28:AF38">
    <cfRule type="cellIs" dxfId="429" priority="109" operator="greaterThan">
      <formula>0</formula>
    </cfRule>
  </conditionalFormatting>
  <conditionalFormatting sqref="AF39">
    <cfRule type="cellIs" dxfId="428" priority="108" operator="greaterThan">
      <formula>0</formula>
    </cfRule>
  </conditionalFormatting>
  <conditionalFormatting sqref="AF42:AF58">
    <cfRule type="cellIs" dxfId="427" priority="107" operator="greaterThan">
      <formula>0</formula>
    </cfRule>
  </conditionalFormatting>
  <conditionalFormatting sqref="AF59:AF60">
    <cfRule type="cellIs" dxfId="426" priority="105" operator="greaterThan">
      <formula>0</formula>
    </cfRule>
  </conditionalFormatting>
  <conditionalFormatting sqref="AI7:AI8">
    <cfRule type="cellIs" dxfId="425" priority="102" operator="lessThan">
      <formula>0</formula>
    </cfRule>
  </conditionalFormatting>
  <conditionalFormatting sqref="AI9:AI13">
    <cfRule type="cellIs" dxfId="424" priority="101" operator="lessThan">
      <formula>0</formula>
    </cfRule>
  </conditionalFormatting>
  <conditionalFormatting sqref="AI14">
    <cfRule type="cellIs" dxfId="423" priority="100" operator="lessThan">
      <formula>0</formula>
    </cfRule>
  </conditionalFormatting>
  <conditionalFormatting sqref="AI15:AI19">
    <cfRule type="cellIs" dxfId="422" priority="99" operator="lessThan">
      <formula>0</formula>
    </cfRule>
  </conditionalFormatting>
  <conditionalFormatting sqref="AI20">
    <cfRule type="cellIs" dxfId="421" priority="98" operator="greaterThan">
      <formula>0</formula>
    </cfRule>
  </conditionalFormatting>
  <conditionalFormatting sqref="AI21">
    <cfRule type="cellIs" dxfId="420" priority="97" operator="lessThan">
      <formula>0</formula>
    </cfRule>
  </conditionalFormatting>
  <conditionalFormatting sqref="AI22">
    <cfRule type="cellIs" dxfId="419" priority="96" operator="lessThan">
      <formula>0</formula>
    </cfRule>
  </conditionalFormatting>
  <conditionalFormatting sqref="AI23">
    <cfRule type="cellIs" dxfId="418" priority="95" operator="lessThan">
      <formula>0</formula>
    </cfRule>
  </conditionalFormatting>
  <conditionalFormatting sqref="AI24:AI25">
    <cfRule type="cellIs" dxfId="417" priority="94" operator="greaterThan">
      <formula>0</formula>
    </cfRule>
  </conditionalFormatting>
  <conditionalFormatting sqref="AI26">
    <cfRule type="cellIs" dxfId="416" priority="93" operator="greaterThan">
      <formula>0</formula>
    </cfRule>
  </conditionalFormatting>
  <conditionalFormatting sqref="AI28:AI38">
    <cfRule type="cellIs" dxfId="415" priority="92" operator="greaterThan">
      <formula>0</formula>
    </cfRule>
  </conditionalFormatting>
  <conditionalFormatting sqref="AI39">
    <cfRule type="cellIs" dxfId="414" priority="91" operator="greaterThan">
      <formula>0</formula>
    </cfRule>
  </conditionalFormatting>
  <conditionalFormatting sqref="AI42:AI58">
    <cfRule type="cellIs" dxfId="413" priority="90" operator="greaterThan">
      <formula>0</formula>
    </cfRule>
  </conditionalFormatting>
  <conditionalFormatting sqref="AI59:AI60">
    <cfRule type="cellIs" dxfId="412" priority="88" operator="greaterThan">
      <formula>0</formula>
    </cfRule>
  </conditionalFormatting>
  <conditionalFormatting sqref="AL7:AL8">
    <cfRule type="cellIs" dxfId="411" priority="85" operator="lessThan">
      <formula>0</formula>
    </cfRule>
  </conditionalFormatting>
  <conditionalFormatting sqref="AL9:AL13">
    <cfRule type="cellIs" dxfId="410" priority="84" operator="lessThan">
      <formula>0</formula>
    </cfRule>
  </conditionalFormatting>
  <conditionalFormatting sqref="AL14">
    <cfRule type="cellIs" dxfId="409" priority="83" operator="lessThan">
      <formula>0</formula>
    </cfRule>
  </conditionalFormatting>
  <conditionalFormatting sqref="AL15:AL19">
    <cfRule type="cellIs" dxfId="408" priority="82" operator="lessThan">
      <formula>0</formula>
    </cfRule>
  </conditionalFormatting>
  <conditionalFormatting sqref="AL20">
    <cfRule type="cellIs" dxfId="407" priority="81" operator="greaterThan">
      <formula>0</formula>
    </cfRule>
  </conditionalFormatting>
  <conditionalFormatting sqref="AL21">
    <cfRule type="cellIs" dxfId="406" priority="80" operator="lessThan">
      <formula>0</formula>
    </cfRule>
  </conditionalFormatting>
  <conditionalFormatting sqref="AL22">
    <cfRule type="cellIs" dxfId="405" priority="79" operator="lessThan">
      <formula>0</formula>
    </cfRule>
  </conditionalFormatting>
  <conditionalFormatting sqref="AL23">
    <cfRule type="cellIs" dxfId="404" priority="78" operator="lessThan">
      <formula>0</formula>
    </cfRule>
  </conditionalFormatting>
  <conditionalFormatting sqref="AL24:AL25">
    <cfRule type="cellIs" dxfId="403" priority="77" operator="greaterThan">
      <formula>0</formula>
    </cfRule>
  </conditionalFormatting>
  <conditionalFormatting sqref="AL26">
    <cfRule type="cellIs" dxfId="402" priority="76" operator="greaterThan">
      <formula>0</formula>
    </cfRule>
  </conditionalFormatting>
  <conditionalFormatting sqref="AL28:AL38">
    <cfRule type="cellIs" dxfId="401" priority="75" operator="greaterThan">
      <formula>0</formula>
    </cfRule>
  </conditionalFormatting>
  <conditionalFormatting sqref="AL39">
    <cfRule type="cellIs" dxfId="400" priority="74" operator="greaterThan">
      <formula>0</formula>
    </cfRule>
  </conditionalFormatting>
  <conditionalFormatting sqref="AL42:AL58">
    <cfRule type="cellIs" dxfId="399" priority="73" operator="greaterThan">
      <formula>0</formula>
    </cfRule>
  </conditionalFormatting>
  <conditionalFormatting sqref="AL59:AL60">
    <cfRule type="cellIs" dxfId="398" priority="71" operator="greaterThan">
      <formula>0</formula>
    </cfRule>
  </conditionalFormatting>
  <conditionalFormatting sqref="AQ7:AQ8">
    <cfRule type="cellIs" dxfId="397" priority="31" operator="lessThan">
      <formula>0</formula>
    </cfRule>
  </conditionalFormatting>
  <conditionalFormatting sqref="AQ9:AQ13">
    <cfRule type="cellIs" dxfId="396" priority="29" operator="lessThan">
      <formula>0</formula>
    </cfRule>
  </conditionalFormatting>
  <conditionalFormatting sqref="AQ14">
    <cfRule type="cellIs" dxfId="395" priority="27" operator="lessThan">
      <formula>0</formula>
    </cfRule>
  </conditionalFormatting>
  <conditionalFormatting sqref="AQ15:AQ20">
    <cfRule type="cellIs" dxfId="394" priority="25" operator="lessThan">
      <formula>0</formula>
    </cfRule>
  </conditionalFormatting>
  <conditionalFormatting sqref="AQ21">
    <cfRule type="cellIs" dxfId="393" priority="23" operator="lessThan">
      <formula>0</formula>
    </cfRule>
  </conditionalFormatting>
  <conditionalFormatting sqref="AQ22">
    <cfRule type="cellIs" dxfId="392" priority="21" operator="lessThan">
      <formula>0</formula>
    </cfRule>
  </conditionalFormatting>
  <conditionalFormatting sqref="AQ23">
    <cfRule type="cellIs" dxfId="391" priority="19" operator="lessThan">
      <formula>0</formula>
    </cfRule>
  </conditionalFormatting>
  <conditionalFormatting sqref="AQ24:AQ25">
    <cfRule type="cellIs" dxfId="390" priority="18" operator="greaterThan">
      <formula>0</formula>
    </cfRule>
    <cfRule type="cellIs" dxfId="389" priority="43" operator="greaterThan">
      <formula>0</formula>
    </cfRule>
  </conditionalFormatting>
  <conditionalFormatting sqref="AQ26">
    <cfRule type="cellIs" dxfId="388" priority="42" operator="greaterThan">
      <formula>0</formula>
    </cfRule>
  </conditionalFormatting>
  <conditionalFormatting sqref="AQ28:AQ38">
    <cfRule type="cellIs" dxfId="387" priority="14" operator="greaterThan">
      <formula>0</formula>
    </cfRule>
    <cfRule type="cellIs" dxfId="386" priority="15" operator="greaterThan">
      <formula>0</formula>
    </cfRule>
  </conditionalFormatting>
  <conditionalFormatting sqref="AQ39">
    <cfRule type="cellIs" dxfId="385" priority="12" operator="greaterThan">
      <formula>0</formula>
    </cfRule>
  </conditionalFormatting>
  <conditionalFormatting sqref="AQ42:AQ58">
    <cfRule type="cellIs" dxfId="384" priority="8" operator="greaterThan">
      <formula>0</formula>
    </cfRule>
    <cfRule type="cellIs" dxfId="383" priority="9" operator="greaterThan">
      <formula>0</formula>
    </cfRule>
  </conditionalFormatting>
  <conditionalFormatting sqref="AQ59:AQ60">
    <cfRule type="cellIs" dxfId="382" priority="5" operator="greaterThan">
      <formula>0</formula>
    </cfRule>
  </conditionalFormatting>
  <hyperlinks>
    <hyperlink ref="B2" location="'MENU BDG'!A1" display="Indietro" xr:uid="{27A042F7-6283-40DC-855F-2147D0141D0A}"/>
    <hyperlink ref="B63" location="'REP2'!A7" display="Vai inizio pagina" xr:uid="{6CF8198F-2FB1-447A-A6BD-C4D3E31C0CB1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14C9-5CDC-4B78-9A91-6DDA292C87D6}">
  <dimension ref="A1:AR63"/>
  <sheetViews>
    <sheetView showRowColHeader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9.140625" defaultRowHeight="15" x14ac:dyDescent="0.25"/>
  <cols>
    <col min="1" max="1" width="5.7109375" style="40" customWidth="1"/>
    <col min="2" max="2" width="42.28515625" style="40" customWidth="1"/>
    <col min="3" max="3" width="16.7109375" style="38" bestFit="1" customWidth="1"/>
    <col min="4" max="5" width="16.7109375" style="38" customWidth="1"/>
    <col min="6" max="6" width="16.7109375" style="38" bestFit="1" customWidth="1"/>
    <col min="7" max="8" width="16.7109375" style="38" customWidth="1"/>
    <col min="9" max="9" width="16.7109375" style="38" bestFit="1" customWidth="1"/>
    <col min="10" max="11" width="16.7109375" style="38" customWidth="1"/>
    <col min="12" max="12" width="16.7109375" style="38" bestFit="1" customWidth="1"/>
    <col min="13" max="14" width="16.7109375" style="38" customWidth="1"/>
    <col min="15" max="15" width="16.7109375" style="38" bestFit="1" customWidth="1"/>
    <col min="16" max="17" width="16.7109375" style="38" customWidth="1"/>
    <col min="18" max="18" width="16.7109375" style="38" bestFit="1" customWidth="1"/>
    <col min="19" max="20" width="16.7109375" style="38" customWidth="1"/>
    <col min="21" max="21" width="16.7109375" style="38" bestFit="1" customWidth="1"/>
    <col min="22" max="23" width="16.7109375" style="38" customWidth="1"/>
    <col min="24" max="24" width="16.7109375" style="38" bestFit="1" customWidth="1"/>
    <col min="25" max="26" width="16.7109375" style="38" customWidth="1"/>
    <col min="27" max="27" width="16.7109375" style="38" bestFit="1" customWidth="1"/>
    <col min="28" max="29" width="16.7109375" style="38" customWidth="1"/>
    <col min="30" max="30" width="16.7109375" style="38" bestFit="1" customWidth="1"/>
    <col min="31" max="32" width="16.7109375" style="38" customWidth="1"/>
    <col min="33" max="33" width="16.7109375" style="38" bestFit="1" customWidth="1"/>
    <col min="34" max="35" width="16.7109375" style="38" customWidth="1"/>
    <col min="36" max="36" width="16.7109375" style="38" bestFit="1" customWidth="1"/>
    <col min="37" max="38" width="16.7109375" style="38" customWidth="1"/>
    <col min="39" max="39" width="16.7109375" style="38" bestFit="1" customWidth="1"/>
    <col min="40" max="40" width="8.140625" style="39" customWidth="1"/>
    <col min="41" max="41" width="16.7109375" style="38" customWidth="1"/>
    <col min="42" max="42" width="8.28515625" style="39" customWidth="1"/>
    <col min="43" max="43" width="16.7109375" style="38" customWidth="1"/>
    <col min="44" max="16384" width="9.140625" style="40"/>
  </cols>
  <sheetData>
    <row r="1" spans="2:43" x14ac:dyDescent="0.25">
      <c r="B1" s="37">
        <f>+IMPOSTAZIONI!C6</f>
        <v>0</v>
      </c>
    </row>
    <row r="2" spans="2:43" x14ac:dyDescent="0.25">
      <c r="B2" s="41" t="s">
        <v>4</v>
      </c>
      <c r="C2" s="42" t="s">
        <v>82</v>
      </c>
      <c r="F2" s="42" t="s">
        <v>82</v>
      </c>
      <c r="I2" s="42" t="s">
        <v>82</v>
      </c>
      <c r="L2" s="42" t="s">
        <v>82</v>
      </c>
      <c r="O2" s="42" t="s">
        <v>82</v>
      </c>
      <c r="R2" s="42" t="s">
        <v>82</v>
      </c>
      <c r="U2" s="42" t="s">
        <v>82</v>
      </c>
      <c r="X2" s="42" t="s">
        <v>82</v>
      </c>
      <c r="AA2" s="42" t="s">
        <v>82</v>
      </c>
      <c r="AD2" s="42" t="s">
        <v>82</v>
      </c>
      <c r="AG2" s="42" t="s">
        <v>82</v>
      </c>
      <c r="AJ2" s="42" t="s">
        <v>82</v>
      </c>
      <c r="AN2" s="142"/>
      <c r="AQ2" s="42" t="s">
        <v>82</v>
      </c>
    </row>
    <row r="4" spans="2:43" s="45" customFormat="1" ht="30" x14ac:dyDescent="0.25">
      <c r="B4" s="43" t="s">
        <v>252</v>
      </c>
      <c r="C4" s="553" t="s">
        <v>67</v>
      </c>
      <c r="D4" s="553"/>
      <c r="E4" s="553"/>
      <c r="F4" s="553" t="s">
        <v>71</v>
      </c>
      <c r="G4" s="553"/>
      <c r="H4" s="553"/>
      <c r="I4" s="553" t="s">
        <v>72</v>
      </c>
      <c r="J4" s="553"/>
      <c r="K4" s="553"/>
      <c r="L4" s="553" t="s">
        <v>73</v>
      </c>
      <c r="M4" s="553"/>
      <c r="N4" s="553"/>
      <c r="O4" s="553" t="s">
        <v>74</v>
      </c>
      <c r="P4" s="553"/>
      <c r="Q4" s="553"/>
      <c r="R4" s="553" t="s">
        <v>75</v>
      </c>
      <c r="S4" s="553"/>
      <c r="T4" s="553"/>
      <c r="U4" s="553" t="s">
        <v>76</v>
      </c>
      <c r="V4" s="553"/>
      <c r="W4" s="553"/>
      <c r="X4" s="553" t="s">
        <v>77</v>
      </c>
      <c r="Y4" s="553"/>
      <c r="Z4" s="553"/>
      <c r="AA4" s="553" t="s">
        <v>78</v>
      </c>
      <c r="AB4" s="553"/>
      <c r="AC4" s="553"/>
      <c r="AD4" s="553" t="s">
        <v>79</v>
      </c>
      <c r="AE4" s="553"/>
      <c r="AF4" s="553"/>
      <c r="AG4" s="553" t="s">
        <v>80</v>
      </c>
      <c r="AH4" s="553"/>
      <c r="AI4" s="553"/>
      <c r="AJ4" s="553" t="s">
        <v>81</v>
      </c>
      <c r="AK4" s="553"/>
      <c r="AL4" s="553"/>
      <c r="AM4" s="553" t="s">
        <v>67</v>
      </c>
      <c r="AN4" s="553"/>
      <c r="AO4" s="553"/>
      <c r="AP4" s="553"/>
      <c r="AQ4" s="553"/>
    </row>
    <row r="5" spans="2:43" s="46" customFormat="1" x14ac:dyDescent="0.25">
      <c r="B5" s="561" t="str">
        <f>+IMPOSTAZIONI!E15</f>
        <v>Reparto BAR</v>
      </c>
      <c r="C5" s="554">
        <f>+IMPOSTAZIONI!C22</f>
        <v>0</v>
      </c>
      <c r="D5" s="555"/>
      <c r="E5" s="556"/>
      <c r="F5" s="563">
        <f>+IMPOSTAZIONI!C23</f>
        <v>0</v>
      </c>
      <c r="G5" s="564"/>
      <c r="H5" s="565"/>
      <c r="I5" s="554">
        <f>+IMPOSTAZIONI!C24</f>
        <v>0</v>
      </c>
      <c r="J5" s="555"/>
      <c r="K5" s="556"/>
      <c r="L5" s="563">
        <f>+IMPOSTAZIONI!C25</f>
        <v>0</v>
      </c>
      <c r="M5" s="564"/>
      <c r="N5" s="565"/>
      <c r="O5" s="554">
        <f>+IMPOSTAZIONI!C26</f>
        <v>0</v>
      </c>
      <c r="P5" s="555"/>
      <c r="Q5" s="556"/>
      <c r="R5" s="563">
        <f>+IMPOSTAZIONI!C27</f>
        <v>0</v>
      </c>
      <c r="S5" s="564"/>
      <c r="T5" s="565"/>
      <c r="U5" s="554">
        <f>+IMPOSTAZIONI!C28</f>
        <v>0</v>
      </c>
      <c r="V5" s="555"/>
      <c r="W5" s="556"/>
      <c r="X5" s="563">
        <f>+IMPOSTAZIONI!C29</f>
        <v>0</v>
      </c>
      <c r="Y5" s="564"/>
      <c r="Z5" s="565"/>
      <c r="AA5" s="554">
        <f>+IMPOSTAZIONI!C30</f>
        <v>0</v>
      </c>
      <c r="AB5" s="555"/>
      <c r="AC5" s="556"/>
      <c r="AD5" s="563">
        <f>+IMPOSTAZIONI!C31</f>
        <v>0</v>
      </c>
      <c r="AE5" s="564"/>
      <c r="AF5" s="565"/>
      <c r="AG5" s="554">
        <f>+IMPOSTAZIONI!C32</f>
        <v>0</v>
      </c>
      <c r="AH5" s="555"/>
      <c r="AI5" s="556"/>
      <c r="AJ5" s="563">
        <f>+IMPOSTAZIONI!C33</f>
        <v>0</v>
      </c>
      <c r="AK5" s="564"/>
      <c r="AL5" s="565"/>
      <c r="AM5" s="557" t="s">
        <v>190</v>
      </c>
      <c r="AN5" s="558"/>
      <c r="AO5" s="558"/>
      <c r="AP5" s="559"/>
      <c r="AQ5" s="560"/>
    </row>
    <row r="6" spans="2:43" s="54" customFormat="1" ht="24" x14ac:dyDescent="0.25">
      <c r="B6" s="562"/>
      <c r="C6" s="47" t="s">
        <v>68</v>
      </c>
      <c r="D6" s="47" t="s">
        <v>70</v>
      </c>
      <c r="E6" s="47" t="s">
        <v>69</v>
      </c>
      <c r="F6" s="48" t="s">
        <v>68</v>
      </c>
      <c r="G6" s="48" t="s">
        <v>70</v>
      </c>
      <c r="H6" s="48" t="s">
        <v>69</v>
      </c>
      <c r="I6" s="47" t="s">
        <v>68</v>
      </c>
      <c r="J6" s="47" t="s">
        <v>70</v>
      </c>
      <c r="K6" s="47" t="s">
        <v>69</v>
      </c>
      <c r="L6" s="48" t="s">
        <v>68</v>
      </c>
      <c r="M6" s="48" t="s">
        <v>70</v>
      </c>
      <c r="N6" s="48" t="s">
        <v>69</v>
      </c>
      <c r="O6" s="47" t="s">
        <v>68</v>
      </c>
      <c r="P6" s="47" t="s">
        <v>70</v>
      </c>
      <c r="Q6" s="47" t="s">
        <v>69</v>
      </c>
      <c r="R6" s="48" t="s">
        <v>68</v>
      </c>
      <c r="S6" s="48" t="s">
        <v>70</v>
      </c>
      <c r="T6" s="48" t="s">
        <v>69</v>
      </c>
      <c r="U6" s="47" t="s">
        <v>68</v>
      </c>
      <c r="V6" s="47" t="s">
        <v>70</v>
      </c>
      <c r="W6" s="47" t="s">
        <v>69</v>
      </c>
      <c r="X6" s="48" t="s">
        <v>68</v>
      </c>
      <c r="Y6" s="48" t="s">
        <v>70</v>
      </c>
      <c r="Z6" s="48" t="s">
        <v>69</v>
      </c>
      <c r="AA6" s="47" t="s">
        <v>68</v>
      </c>
      <c r="AB6" s="47" t="s">
        <v>70</v>
      </c>
      <c r="AC6" s="47" t="s">
        <v>69</v>
      </c>
      <c r="AD6" s="48" t="s">
        <v>68</v>
      </c>
      <c r="AE6" s="48" t="s">
        <v>70</v>
      </c>
      <c r="AF6" s="48" t="s">
        <v>69</v>
      </c>
      <c r="AG6" s="47" t="s">
        <v>68</v>
      </c>
      <c r="AH6" s="47" t="s">
        <v>70</v>
      </c>
      <c r="AI6" s="47" t="s">
        <v>69</v>
      </c>
      <c r="AJ6" s="48" t="s">
        <v>68</v>
      </c>
      <c r="AK6" s="48" t="s">
        <v>70</v>
      </c>
      <c r="AL6" s="48" t="s">
        <v>69</v>
      </c>
      <c r="AM6" s="49" t="s">
        <v>68</v>
      </c>
      <c r="AN6" s="50"/>
      <c r="AO6" s="51" t="s">
        <v>215</v>
      </c>
      <c r="AP6" s="143" t="str">
        <f>+'DATI GRAFICI'!D26</f>
        <v>Dati assenti</v>
      </c>
      <c r="AQ6" s="53" t="s">
        <v>69</v>
      </c>
    </row>
    <row r="7" spans="2:43" x14ac:dyDescent="0.25">
      <c r="B7" s="55" t="s">
        <v>122</v>
      </c>
      <c r="C7" s="62">
        <f>+C8+C14</f>
        <v>0</v>
      </c>
      <c r="D7" s="62">
        <f>+D8+D14</f>
        <v>0</v>
      </c>
      <c r="E7" s="62">
        <f>+D7-C7</f>
        <v>0</v>
      </c>
      <c r="F7" s="63">
        <f>+F8+F14</f>
        <v>0</v>
      </c>
      <c r="G7" s="63">
        <f>+G8+G14</f>
        <v>0</v>
      </c>
      <c r="H7" s="63">
        <f>+G7-F7</f>
        <v>0</v>
      </c>
      <c r="I7" s="62">
        <f>+I8+I14</f>
        <v>0</v>
      </c>
      <c r="J7" s="62">
        <f>+J8+J14</f>
        <v>0</v>
      </c>
      <c r="K7" s="62">
        <f>+J7-I7</f>
        <v>0</v>
      </c>
      <c r="L7" s="63">
        <f>+L8+L14</f>
        <v>0</v>
      </c>
      <c r="M7" s="63">
        <f>+M8+M14</f>
        <v>0</v>
      </c>
      <c r="N7" s="63">
        <f>+M7-L7</f>
        <v>0</v>
      </c>
      <c r="O7" s="62">
        <f>+O8+O14</f>
        <v>0</v>
      </c>
      <c r="P7" s="62">
        <f>+P8+P14</f>
        <v>0</v>
      </c>
      <c r="Q7" s="62">
        <f>+P7-O7</f>
        <v>0</v>
      </c>
      <c r="R7" s="63">
        <f>+R8+R14</f>
        <v>0</v>
      </c>
      <c r="S7" s="63">
        <f>+S8+S14</f>
        <v>0</v>
      </c>
      <c r="T7" s="63">
        <f>+S7-R7</f>
        <v>0</v>
      </c>
      <c r="U7" s="62">
        <f>+U8+U14</f>
        <v>0</v>
      </c>
      <c r="V7" s="62">
        <f>+V8+V14</f>
        <v>0</v>
      </c>
      <c r="W7" s="62">
        <f>+V7-U7</f>
        <v>0</v>
      </c>
      <c r="X7" s="63">
        <f>+X8+X14</f>
        <v>0</v>
      </c>
      <c r="Y7" s="63">
        <f>+Y8+Y14</f>
        <v>0</v>
      </c>
      <c r="Z7" s="63">
        <f>+Y7-X7</f>
        <v>0</v>
      </c>
      <c r="AA7" s="62">
        <f>+AA8+AA14</f>
        <v>0</v>
      </c>
      <c r="AB7" s="62">
        <f>+AB8+AB14</f>
        <v>0</v>
      </c>
      <c r="AC7" s="62">
        <f>+AB7-AA7</f>
        <v>0</v>
      </c>
      <c r="AD7" s="63">
        <f>+AD8+AD14</f>
        <v>0</v>
      </c>
      <c r="AE7" s="63">
        <f>+AE8+AE14</f>
        <v>0</v>
      </c>
      <c r="AF7" s="63">
        <f>+AE7-AD7</f>
        <v>0</v>
      </c>
      <c r="AG7" s="62">
        <f>+AG8+AG14</f>
        <v>0</v>
      </c>
      <c r="AH7" s="62">
        <f>+AH8+AH14</f>
        <v>0</v>
      </c>
      <c r="AI7" s="62">
        <f>+AH7-AG7</f>
        <v>0</v>
      </c>
      <c r="AJ7" s="63">
        <f>+AJ8+AJ14</f>
        <v>0</v>
      </c>
      <c r="AK7" s="63">
        <f>+AK8+AK14</f>
        <v>0</v>
      </c>
      <c r="AL7" s="63">
        <f>+AK7-AJ7</f>
        <v>0</v>
      </c>
      <c r="AM7" s="64">
        <f t="shared" ref="AM7:AM60" si="0">+C7+F7+I7+L7+O7+R7+U7+X7++AA7+AD7+AG7+AJ7</f>
        <v>0</v>
      </c>
      <c r="AN7" s="144">
        <v>1</v>
      </c>
      <c r="AO7" s="64">
        <f>+D7+G7+J7+M7+P7+S7+V7+Y7++AB7+AE7+AH7+AK7</f>
        <v>0</v>
      </c>
      <c r="AP7" s="145">
        <v>1</v>
      </c>
      <c r="AQ7" s="64">
        <f>+AO7-AM7</f>
        <v>0</v>
      </c>
    </row>
    <row r="8" spans="2:43" s="46" customFormat="1" x14ac:dyDescent="0.25">
      <c r="B8" s="55" t="s">
        <v>123</v>
      </c>
      <c r="C8" s="62">
        <f>SUM(C9:C13)</f>
        <v>0</v>
      </c>
      <c r="D8" s="62">
        <f>SUM(D9:D13)</f>
        <v>0</v>
      </c>
      <c r="E8" s="62">
        <f>+D8-C8</f>
        <v>0</v>
      </c>
      <c r="F8" s="63">
        <f>SUM(F9:F13)</f>
        <v>0</v>
      </c>
      <c r="G8" s="63">
        <f>SUM(G9:G13)</f>
        <v>0</v>
      </c>
      <c r="H8" s="63">
        <f>+G8-F8</f>
        <v>0</v>
      </c>
      <c r="I8" s="62">
        <f>SUM(I9:I13)</f>
        <v>0</v>
      </c>
      <c r="J8" s="62">
        <f>SUM(J9:J13)</f>
        <v>0</v>
      </c>
      <c r="K8" s="62">
        <f>+J8-I8</f>
        <v>0</v>
      </c>
      <c r="L8" s="63">
        <f>SUM(L9:L13)</f>
        <v>0</v>
      </c>
      <c r="M8" s="63">
        <f>SUM(M9:M13)</f>
        <v>0</v>
      </c>
      <c r="N8" s="63">
        <f>+M8-L8</f>
        <v>0</v>
      </c>
      <c r="O8" s="62">
        <f>SUM(O9:O13)</f>
        <v>0</v>
      </c>
      <c r="P8" s="62">
        <f>SUM(P9:P13)</f>
        <v>0</v>
      </c>
      <c r="Q8" s="62">
        <f>+P8-O8</f>
        <v>0</v>
      </c>
      <c r="R8" s="63">
        <f>SUM(R9:R13)</f>
        <v>0</v>
      </c>
      <c r="S8" s="63">
        <f>SUM(S9:S13)</f>
        <v>0</v>
      </c>
      <c r="T8" s="63">
        <f>+S8-R8</f>
        <v>0</v>
      </c>
      <c r="U8" s="62">
        <f>SUM(U9:U13)</f>
        <v>0</v>
      </c>
      <c r="V8" s="62">
        <f>SUM(V9:V13)</f>
        <v>0</v>
      </c>
      <c r="W8" s="62">
        <f>+V8-U8</f>
        <v>0</v>
      </c>
      <c r="X8" s="63">
        <f>SUM(X9:X13)</f>
        <v>0</v>
      </c>
      <c r="Y8" s="63">
        <f>SUM(Y9:Y13)</f>
        <v>0</v>
      </c>
      <c r="Z8" s="63">
        <f>+Y8-X8</f>
        <v>0</v>
      </c>
      <c r="AA8" s="62">
        <f>SUM(AA9:AA13)</f>
        <v>0</v>
      </c>
      <c r="AB8" s="62">
        <f>SUM(AB9:AB13)</f>
        <v>0</v>
      </c>
      <c r="AC8" s="62">
        <f>+AB8-AA8</f>
        <v>0</v>
      </c>
      <c r="AD8" s="63">
        <f>SUM(AD9:AD13)</f>
        <v>0</v>
      </c>
      <c r="AE8" s="63">
        <f>SUM(AE9:AE13)</f>
        <v>0</v>
      </c>
      <c r="AF8" s="63">
        <f>+AE8-AD8</f>
        <v>0</v>
      </c>
      <c r="AG8" s="62">
        <f>SUM(AG9:AG13)</f>
        <v>0</v>
      </c>
      <c r="AH8" s="62">
        <f>SUM(AH9:AH13)</f>
        <v>0</v>
      </c>
      <c r="AI8" s="62">
        <f>+AH8-AG8</f>
        <v>0</v>
      </c>
      <c r="AJ8" s="63">
        <f>SUM(AJ9:AJ13)</f>
        <v>0</v>
      </c>
      <c r="AK8" s="63">
        <f>SUM(AK9:AK13)</f>
        <v>0</v>
      </c>
      <c r="AL8" s="63">
        <f>+AK8-AJ8</f>
        <v>0</v>
      </c>
      <c r="AM8" s="64">
        <f t="shared" si="0"/>
        <v>0</v>
      </c>
      <c r="AN8" s="146" t="e">
        <f>+AM8/AM7</f>
        <v>#DIV/0!</v>
      </c>
      <c r="AO8" s="64">
        <f>+D8+G8+J8+M8+P8+S8+V8+Y8++AB8+AE8+AH8+AK8</f>
        <v>0</v>
      </c>
      <c r="AP8" s="146" t="e">
        <f>+AO8/AO7</f>
        <v>#DIV/0!</v>
      </c>
      <c r="AQ8" s="64">
        <f>+AO8-AM8</f>
        <v>0</v>
      </c>
    </row>
    <row r="9" spans="2:43" x14ac:dyDescent="0.25">
      <c r="B9" s="66" t="s">
        <v>98</v>
      </c>
      <c r="C9" s="117"/>
      <c r="D9" s="117"/>
      <c r="E9" s="67">
        <f>+D9-C9</f>
        <v>0</v>
      </c>
      <c r="F9" s="117"/>
      <c r="G9" s="117"/>
      <c r="H9" s="57">
        <f>+G9-F9</f>
        <v>0</v>
      </c>
      <c r="I9" s="117"/>
      <c r="J9" s="117"/>
      <c r="K9" s="67">
        <f>+J9-I9</f>
        <v>0</v>
      </c>
      <c r="L9" s="117"/>
      <c r="M9" s="117"/>
      <c r="N9" s="57">
        <f>+M9-L9</f>
        <v>0</v>
      </c>
      <c r="O9" s="117"/>
      <c r="P9" s="117"/>
      <c r="Q9" s="67">
        <f>+P9-O9</f>
        <v>0</v>
      </c>
      <c r="R9" s="117"/>
      <c r="S9" s="117"/>
      <c r="T9" s="57">
        <f>+S9-R9</f>
        <v>0</v>
      </c>
      <c r="U9" s="117"/>
      <c r="V9" s="117"/>
      <c r="W9" s="67">
        <f>+V9-U9</f>
        <v>0</v>
      </c>
      <c r="X9" s="117"/>
      <c r="Y9" s="117"/>
      <c r="Z9" s="57">
        <f>+Y9-X9</f>
        <v>0</v>
      </c>
      <c r="AA9" s="117"/>
      <c r="AB9" s="117"/>
      <c r="AC9" s="67">
        <f>+AB9-AA9</f>
        <v>0</v>
      </c>
      <c r="AD9" s="117"/>
      <c r="AE9" s="117"/>
      <c r="AF9" s="57">
        <f>+AE9-AD9</f>
        <v>0</v>
      </c>
      <c r="AG9" s="117"/>
      <c r="AH9" s="117"/>
      <c r="AI9" s="67">
        <f>+AH9-AG9</f>
        <v>0</v>
      </c>
      <c r="AJ9" s="117"/>
      <c r="AK9" s="117"/>
      <c r="AL9" s="57">
        <f>+AK9-AJ9</f>
        <v>0</v>
      </c>
      <c r="AM9" s="68">
        <f t="shared" si="0"/>
        <v>0</v>
      </c>
      <c r="AN9" s="148" t="e">
        <f>+AM9/$AM$8</f>
        <v>#DIV/0!</v>
      </c>
      <c r="AO9" s="68">
        <f t="shared" ref="AO9:AO60" si="1">+D9+G9+J9+M9+P9+S9+V9+Y9++AB9+AE9+AH9+AK9</f>
        <v>0</v>
      </c>
      <c r="AP9" s="148" t="e">
        <f>+AO9/$AO$8</f>
        <v>#DIV/0!</v>
      </c>
      <c r="AQ9" s="149">
        <f>+AO9-AM9</f>
        <v>0</v>
      </c>
    </row>
    <row r="10" spans="2:43" x14ac:dyDescent="0.25">
      <c r="B10" s="66" t="s">
        <v>124</v>
      </c>
      <c r="C10" s="117"/>
      <c r="D10" s="117"/>
      <c r="E10" s="67">
        <f t="shared" ref="E10:E20" si="2">+D10-C10</f>
        <v>0</v>
      </c>
      <c r="F10" s="117"/>
      <c r="G10" s="117"/>
      <c r="H10" s="57">
        <f t="shared" ref="H10:H13" si="3">+G10-F10</f>
        <v>0</v>
      </c>
      <c r="I10" s="117"/>
      <c r="J10" s="117"/>
      <c r="K10" s="67">
        <f t="shared" ref="K10:K13" si="4">+J10-I10</f>
        <v>0</v>
      </c>
      <c r="L10" s="117"/>
      <c r="M10" s="117"/>
      <c r="N10" s="57">
        <f t="shared" ref="N10:N13" si="5">+M10-L10</f>
        <v>0</v>
      </c>
      <c r="O10" s="117"/>
      <c r="P10" s="117"/>
      <c r="Q10" s="67">
        <f t="shared" ref="Q10:Q13" si="6">+P10-O10</f>
        <v>0</v>
      </c>
      <c r="R10" s="117"/>
      <c r="S10" s="117"/>
      <c r="T10" s="57">
        <f t="shared" ref="T10:T13" si="7">+S10-R10</f>
        <v>0</v>
      </c>
      <c r="U10" s="117"/>
      <c r="V10" s="117"/>
      <c r="W10" s="67">
        <f t="shared" ref="W10:W13" si="8">+V10-U10</f>
        <v>0</v>
      </c>
      <c r="X10" s="117"/>
      <c r="Y10" s="117"/>
      <c r="Z10" s="57">
        <f t="shared" ref="Z10:Z13" si="9">+Y10-X10</f>
        <v>0</v>
      </c>
      <c r="AA10" s="117"/>
      <c r="AB10" s="117"/>
      <c r="AC10" s="67">
        <f t="shared" ref="AC10:AC13" si="10">+AB10-AA10</f>
        <v>0</v>
      </c>
      <c r="AD10" s="117"/>
      <c r="AE10" s="117"/>
      <c r="AF10" s="57">
        <f t="shared" ref="AF10:AF13" si="11">+AE10-AD10</f>
        <v>0</v>
      </c>
      <c r="AG10" s="117"/>
      <c r="AH10" s="117"/>
      <c r="AI10" s="67">
        <f t="shared" ref="AI10:AI13" si="12">+AH10-AG10</f>
        <v>0</v>
      </c>
      <c r="AJ10" s="117"/>
      <c r="AK10" s="117"/>
      <c r="AL10" s="57">
        <f t="shared" ref="AL10:AL13" si="13">+AK10-AJ10</f>
        <v>0</v>
      </c>
      <c r="AM10" s="68">
        <f t="shared" si="0"/>
        <v>0</v>
      </c>
      <c r="AN10" s="148" t="e">
        <f t="shared" ref="AN10:AN13" si="14">+AM10/$AM$8</f>
        <v>#DIV/0!</v>
      </c>
      <c r="AO10" s="68">
        <f t="shared" si="1"/>
        <v>0</v>
      </c>
      <c r="AP10" s="148" t="e">
        <f t="shared" ref="AP10:AP13" si="15">+AO10/$AO$8</f>
        <v>#DIV/0!</v>
      </c>
      <c r="AQ10" s="149">
        <f t="shared" ref="AQ10:AQ22" si="16">+AO10-AM10</f>
        <v>0</v>
      </c>
    </row>
    <row r="11" spans="2:43" x14ac:dyDescent="0.25">
      <c r="B11" s="66" t="s">
        <v>100</v>
      </c>
      <c r="C11" s="117"/>
      <c r="D11" s="117"/>
      <c r="E11" s="67">
        <f t="shared" si="2"/>
        <v>0</v>
      </c>
      <c r="F11" s="117"/>
      <c r="G11" s="117"/>
      <c r="H11" s="57">
        <f t="shared" si="3"/>
        <v>0</v>
      </c>
      <c r="I11" s="117"/>
      <c r="J11" s="117"/>
      <c r="K11" s="67">
        <f t="shared" si="4"/>
        <v>0</v>
      </c>
      <c r="L11" s="117"/>
      <c r="M11" s="117"/>
      <c r="N11" s="57">
        <f t="shared" si="5"/>
        <v>0</v>
      </c>
      <c r="O11" s="117"/>
      <c r="P11" s="117"/>
      <c r="Q11" s="67">
        <f t="shared" si="6"/>
        <v>0</v>
      </c>
      <c r="R11" s="117"/>
      <c r="S11" s="117"/>
      <c r="T11" s="57">
        <f t="shared" si="7"/>
        <v>0</v>
      </c>
      <c r="U11" s="117"/>
      <c r="V11" s="117"/>
      <c r="W11" s="67">
        <f t="shared" si="8"/>
        <v>0</v>
      </c>
      <c r="X11" s="117"/>
      <c r="Y11" s="117"/>
      <c r="Z11" s="57">
        <f t="shared" si="9"/>
        <v>0</v>
      </c>
      <c r="AA11" s="117"/>
      <c r="AB11" s="117"/>
      <c r="AC11" s="67">
        <f t="shared" si="10"/>
        <v>0</v>
      </c>
      <c r="AD11" s="117"/>
      <c r="AE11" s="117"/>
      <c r="AF11" s="57">
        <f t="shared" si="11"/>
        <v>0</v>
      </c>
      <c r="AG11" s="117"/>
      <c r="AH11" s="117"/>
      <c r="AI11" s="67">
        <f t="shared" si="12"/>
        <v>0</v>
      </c>
      <c r="AJ11" s="117"/>
      <c r="AK11" s="117"/>
      <c r="AL11" s="57">
        <f t="shared" si="13"/>
        <v>0</v>
      </c>
      <c r="AM11" s="68">
        <f t="shared" si="0"/>
        <v>0</v>
      </c>
      <c r="AN11" s="148" t="e">
        <f t="shared" si="14"/>
        <v>#DIV/0!</v>
      </c>
      <c r="AO11" s="68">
        <f t="shared" si="1"/>
        <v>0</v>
      </c>
      <c r="AP11" s="148" t="e">
        <f t="shared" si="15"/>
        <v>#DIV/0!</v>
      </c>
      <c r="AQ11" s="149">
        <f t="shared" si="16"/>
        <v>0</v>
      </c>
    </row>
    <row r="12" spans="2:43" x14ac:dyDescent="0.25">
      <c r="B12" s="66" t="s">
        <v>99</v>
      </c>
      <c r="C12" s="117"/>
      <c r="D12" s="117"/>
      <c r="E12" s="67">
        <f t="shared" si="2"/>
        <v>0</v>
      </c>
      <c r="F12" s="117"/>
      <c r="G12" s="117"/>
      <c r="H12" s="57">
        <f t="shared" si="3"/>
        <v>0</v>
      </c>
      <c r="I12" s="117"/>
      <c r="J12" s="117"/>
      <c r="K12" s="67">
        <f t="shared" si="4"/>
        <v>0</v>
      </c>
      <c r="L12" s="117"/>
      <c r="M12" s="117"/>
      <c r="N12" s="57">
        <f t="shared" si="5"/>
        <v>0</v>
      </c>
      <c r="O12" s="117"/>
      <c r="P12" s="117"/>
      <c r="Q12" s="67">
        <f t="shared" si="6"/>
        <v>0</v>
      </c>
      <c r="R12" s="117"/>
      <c r="S12" s="117"/>
      <c r="T12" s="57">
        <f t="shared" si="7"/>
        <v>0</v>
      </c>
      <c r="U12" s="117"/>
      <c r="V12" s="117"/>
      <c r="W12" s="67">
        <f t="shared" si="8"/>
        <v>0</v>
      </c>
      <c r="X12" s="117"/>
      <c r="Y12" s="117"/>
      <c r="Z12" s="57">
        <f t="shared" si="9"/>
        <v>0</v>
      </c>
      <c r="AA12" s="117"/>
      <c r="AB12" s="117"/>
      <c r="AC12" s="67">
        <f t="shared" si="10"/>
        <v>0</v>
      </c>
      <c r="AD12" s="117"/>
      <c r="AE12" s="117"/>
      <c r="AF12" s="57">
        <f t="shared" si="11"/>
        <v>0</v>
      </c>
      <c r="AG12" s="117"/>
      <c r="AH12" s="117"/>
      <c r="AI12" s="67">
        <f t="shared" si="12"/>
        <v>0</v>
      </c>
      <c r="AJ12" s="117"/>
      <c r="AK12" s="117"/>
      <c r="AL12" s="57">
        <f t="shared" si="13"/>
        <v>0</v>
      </c>
      <c r="AM12" s="68">
        <f t="shared" si="0"/>
        <v>0</v>
      </c>
      <c r="AN12" s="148" t="e">
        <f t="shared" si="14"/>
        <v>#DIV/0!</v>
      </c>
      <c r="AO12" s="68">
        <f t="shared" si="1"/>
        <v>0</v>
      </c>
      <c r="AP12" s="148" t="e">
        <f t="shared" si="15"/>
        <v>#DIV/0!</v>
      </c>
      <c r="AQ12" s="149">
        <f t="shared" si="16"/>
        <v>0</v>
      </c>
    </row>
    <row r="13" spans="2:43" s="46" customFormat="1" x14ac:dyDescent="0.25">
      <c r="B13" s="66" t="s">
        <v>102</v>
      </c>
      <c r="C13" s="117"/>
      <c r="D13" s="117"/>
      <c r="E13" s="67">
        <f t="shared" si="2"/>
        <v>0</v>
      </c>
      <c r="F13" s="117"/>
      <c r="G13" s="117"/>
      <c r="H13" s="57">
        <f t="shared" si="3"/>
        <v>0</v>
      </c>
      <c r="I13" s="117"/>
      <c r="J13" s="117"/>
      <c r="K13" s="67">
        <f t="shared" si="4"/>
        <v>0</v>
      </c>
      <c r="L13" s="117"/>
      <c r="M13" s="117"/>
      <c r="N13" s="57">
        <f t="shared" si="5"/>
        <v>0</v>
      </c>
      <c r="O13" s="117"/>
      <c r="P13" s="117"/>
      <c r="Q13" s="67">
        <f t="shared" si="6"/>
        <v>0</v>
      </c>
      <c r="R13" s="117"/>
      <c r="S13" s="117"/>
      <c r="T13" s="57">
        <f t="shared" si="7"/>
        <v>0</v>
      </c>
      <c r="U13" s="117"/>
      <c r="V13" s="117"/>
      <c r="W13" s="67">
        <f t="shared" si="8"/>
        <v>0</v>
      </c>
      <c r="X13" s="117"/>
      <c r="Y13" s="117"/>
      <c r="Z13" s="57">
        <f t="shared" si="9"/>
        <v>0</v>
      </c>
      <c r="AA13" s="117"/>
      <c r="AB13" s="117"/>
      <c r="AC13" s="67">
        <f t="shared" si="10"/>
        <v>0</v>
      </c>
      <c r="AD13" s="117"/>
      <c r="AE13" s="117"/>
      <c r="AF13" s="57">
        <f t="shared" si="11"/>
        <v>0</v>
      </c>
      <c r="AG13" s="117"/>
      <c r="AH13" s="117"/>
      <c r="AI13" s="67">
        <f t="shared" si="12"/>
        <v>0</v>
      </c>
      <c r="AJ13" s="117"/>
      <c r="AK13" s="117"/>
      <c r="AL13" s="57">
        <f t="shared" si="13"/>
        <v>0</v>
      </c>
      <c r="AM13" s="68">
        <f t="shared" si="0"/>
        <v>0</v>
      </c>
      <c r="AN13" s="148" t="e">
        <f t="shared" si="14"/>
        <v>#DIV/0!</v>
      </c>
      <c r="AO13" s="68">
        <f t="shared" si="1"/>
        <v>0</v>
      </c>
      <c r="AP13" s="148" t="e">
        <f t="shared" si="15"/>
        <v>#DIV/0!</v>
      </c>
      <c r="AQ13" s="149">
        <f t="shared" si="16"/>
        <v>0</v>
      </c>
    </row>
    <row r="14" spans="2:43" x14ac:dyDescent="0.25">
      <c r="B14" s="55" t="s">
        <v>125</v>
      </c>
      <c r="C14" s="62">
        <f>+C15+C16+C17+C18+C19-C20</f>
        <v>0</v>
      </c>
      <c r="D14" s="62">
        <f>+D15+D16+D17+D18+D19-D20</f>
        <v>0</v>
      </c>
      <c r="E14" s="62">
        <f>+D14-C14</f>
        <v>0</v>
      </c>
      <c r="F14" s="63">
        <f>+F15+F16+F17+F18+F19-F20</f>
        <v>0</v>
      </c>
      <c r="G14" s="63">
        <f>+G15+G16+G17+G18+G19-G20</f>
        <v>0</v>
      </c>
      <c r="H14" s="63">
        <f>+G14-F14</f>
        <v>0</v>
      </c>
      <c r="I14" s="62">
        <f>+I15+I16+I17+I18+I19-I20</f>
        <v>0</v>
      </c>
      <c r="J14" s="62">
        <f>+J15+J16+J17+J18+J19-J20</f>
        <v>0</v>
      </c>
      <c r="K14" s="62">
        <f>+J14-I14</f>
        <v>0</v>
      </c>
      <c r="L14" s="63">
        <f>+L15+L16+L17+L18+L19-L20</f>
        <v>0</v>
      </c>
      <c r="M14" s="63">
        <f>+M15+M16+M17+M18+M19-M20</f>
        <v>0</v>
      </c>
      <c r="N14" s="63">
        <f>+M14-L14</f>
        <v>0</v>
      </c>
      <c r="O14" s="62">
        <f>+O15+O16+O17+O18+O19-O20</f>
        <v>0</v>
      </c>
      <c r="P14" s="62">
        <f>+P15+P16+P17+P18+P19-P20</f>
        <v>0</v>
      </c>
      <c r="Q14" s="62">
        <f>+P14-O14</f>
        <v>0</v>
      </c>
      <c r="R14" s="63">
        <f>+R15+R16+R17+R18+R19-R20</f>
        <v>0</v>
      </c>
      <c r="S14" s="63">
        <f>+S15+S16+S17+S18+S19-S20</f>
        <v>0</v>
      </c>
      <c r="T14" s="63">
        <f>+S14-R14</f>
        <v>0</v>
      </c>
      <c r="U14" s="62">
        <f>+U15+U16+U17+U18+U19-U20</f>
        <v>0</v>
      </c>
      <c r="V14" s="62">
        <f>+V15+V16+V17+V18+V19-V20</f>
        <v>0</v>
      </c>
      <c r="W14" s="62">
        <f>+V14-U14</f>
        <v>0</v>
      </c>
      <c r="X14" s="63">
        <f>+X15+X16+X17+X18+X19-X20</f>
        <v>0</v>
      </c>
      <c r="Y14" s="63">
        <f>+Y15+Y16+Y17+Y18+Y19-Y20</f>
        <v>0</v>
      </c>
      <c r="Z14" s="63">
        <f>+Y14-X14</f>
        <v>0</v>
      </c>
      <c r="AA14" s="62">
        <f>+AA15+AA16+AA17+AA18+AA19-AA20</f>
        <v>0</v>
      </c>
      <c r="AB14" s="62">
        <f>+AB15+AB16+AB17+AB18+AB19-AB20</f>
        <v>0</v>
      </c>
      <c r="AC14" s="62">
        <f>+AB14-AA14</f>
        <v>0</v>
      </c>
      <c r="AD14" s="63">
        <f>+AD15+AD16+AD17+AD18+AD19-AD20</f>
        <v>0</v>
      </c>
      <c r="AE14" s="63">
        <f>+AE15+AE16+AE17+AE18+AE19-AE20</f>
        <v>0</v>
      </c>
      <c r="AF14" s="63">
        <f>+AE14-AD14</f>
        <v>0</v>
      </c>
      <c r="AG14" s="62">
        <f>+AG15+AG16+AG17+AG18+AG19-AG20</f>
        <v>0</v>
      </c>
      <c r="AH14" s="62">
        <f>+AH15+AH16+AH17+AH18+AH19-AH20</f>
        <v>0</v>
      </c>
      <c r="AI14" s="62">
        <f>+AH14-AG14</f>
        <v>0</v>
      </c>
      <c r="AJ14" s="63">
        <f>+AJ15+AJ16+AJ17+AJ18+AJ19-AJ20</f>
        <v>0</v>
      </c>
      <c r="AK14" s="63">
        <f>+AK15+AK16+AK17+AK18+AK19-AK20</f>
        <v>0</v>
      </c>
      <c r="AL14" s="63">
        <f>+AK14-AJ14</f>
        <v>0</v>
      </c>
      <c r="AM14" s="64">
        <f t="shared" si="0"/>
        <v>0</v>
      </c>
      <c r="AN14" s="146" t="e">
        <f>+AM14/AM7</f>
        <v>#DIV/0!</v>
      </c>
      <c r="AO14" s="64">
        <f t="shared" si="1"/>
        <v>0</v>
      </c>
      <c r="AP14" s="146" t="e">
        <f>+AO14/AO7</f>
        <v>#DIV/0!</v>
      </c>
      <c r="AQ14" s="64">
        <f>+AO14-AM14</f>
        <v>0</v>
      </c>
    </row>
    <row r="15" spans="2:43" x14ac:dyDescent="0.25">
      <c r="B15" s="66" t="s">
        <v>98</v>
      </c>
      <c r="C15" s="117"/>
      <c r="D15" s="117"/>
      <c r="E15" s="67">
        <f t="shared" si="2"/>
        <v>0</v>
      </c>
      <c r="F15" s="117"/>
      <c r="G15" s="117"/>
      <c r="H15" s="57">
        <f t="shared" ref="H15:H20" si="17">+G15-F15</f>
        <v>0</v>
      </c>
      <c r="I15" s="117"/>
      <c r="J15" s="117"/>
      <c r="K15" s="67">
        <f t="shared" ref="K15:K20" si="18">+J15-I15</f>
        <v>0</v>
      </c>
      <c r="L15" s="117"/>
      <c r="M15" s="117"/>
      <c r="N15" s="57">
        <f t="shared" ref="N15:N20" si="19">+M15-L15</f>
        <v>0</v>
      </c>
      <c r="O15" s="117"/>
      <c r="P15" s="117"/>
      <c r="Q15" s="67">
        <f t="shared" ref="Q15:Q20" si="20">+P15-O15</f>
        <v>0</v>
      </c>
      <c r="R15" s="117"/>
      <c r="S15" s="117"/>
      <c r="T15" s="57">
        <f t="shared" ref="T15:T20" si="21">+S15-R15</f>
        <v>0</v>
      </c>
      <c r="U15" s="117"/>
      <c r="V15" s="117"/>
      <c r="W15" s="67">
        <f t="shared" ref="W15:W20" si="22">+V15-U15</f>
        <v>0</v>
      </c>
      <c r="X15" s="117"/>
      <c r="Y15" s="117"/>
      <c r="Z15" s="57">
        <f t="shared" ref="Z15:Z20" si="23">+Y15-X15</f>
        <v>0</v>
      </c>
      <c r="AA15" s="117"/>
      <c r="AB15" s="117"/>
      <c r="AC15" s="67">
        <f t="shared" ref="AC15:AC20" si="24">+AB15-AA15</f>
        <v>0</v>
      </c>
      <c r="AD15" s="117"/>
      <c r="AE15" s="117"/>
      <c r="AF15" s="57">
        <f t="shared" ref="AF15:AF20" si="25">+AE15-AD15</f>
        <v>0</v>
      </c>
      <c r="AG15" s="117"/>
      <c r="AH15" s="117"/>
      <c r="AI15" s="67">
        <f t="shared" ref="AI15:AI20" si="26">+AH15-AG15</f>
        <v>0</v>
      </c>
      <c r="AJ15" s="117"/>
      <c r="AK15" s="117"/>
      <c r="AL15" s="57">
        <f t="shared" ref="AL15:AL20" si="27">+AK15-AJ15</f>
        <v>0</v>
      </c>
      <c r="AM15" s="68">
        <f t="shared" si="0"/>
        <v>0</v>
      </c>
      <c r="AN15" s="148" t="e">
        <f>+AM15/$AM$14</f>
        <v>#DIV/0!</v>
      </c>
      <c r="AO15" s="68">
        <f t="shared" si="1"/>
        <v>0</v>
      </c>
      <c r="AP15" s="148" t="e">
        <f>+AO15/$AO$14</f>
        <v>#DIV/0!</v>
      </c>
      <c r="AQ15" s="149">
        <f t="shared" si="16"/>
        <v>0</v>
      </c>
    </row>
    <row r="16" spans="2:43" x14ac:dyDescent="0.25">
      <c r="B16" s="66" t="s">
        <v>124</v>
      </c>
      <c r="C16" s="117"/>
      <c r="D16" s="117"/>
      <c r="E16" s="67">
        <f t="shared" si="2"/>
        <v>0</v>
      </c>
      <c r="F16" s="117"/>
      <c r="G16" s="117"/>
      <c r="H16" s="57">
        <f t="shared" si="17"/>
        <v>0</v>
      </c>
      <c r="I16" s="117"/>
      <c r="J16" s="117"/>
      <c r="K16" s="67">
        <f t="shared" si="18"/>
        <v>0</v>
      </c>
      <c r="L16" s="117"/>
      <c r="M16" s="117"/>
      <c r="N16" s="57">
        <f t="shared" si="19"/>
        <v>0</v>
      </c>
      <c r="O16" s="117"/>
      <c r="P16" s="117"/>
      <c r="Q16" s="67">
        <f t="shared" si="20"/>
        <v>0</v>
      </c>
      <c r="R16" s="117"/>
      <c r="S16" s="117"/>
      <c r="T16" s="57">
        <f t="shared" si="21"/>
        <v>0</v>
      </c>
      <c r="U16" s="117"/>
      <c r="V16" s="117"/>
      <c r="W16" s="67">
        <f t="shared" si="22"/>
        <v>0</v>
      </c>
      <c r="X16" s="117"/>
      <c r="Y16" s="117"/>
      <c r="Z16" s="57">
        <f t="shared" si="23"/>
        <v>0</v>
      </c>
      <c r="AA16" s="117"/>
      <c r="AB16" s="117"/>
      <c r="AC16" s="67">
        <f t="shared" si="24"/>
        <v>0</v>
      </c>
      <c r="AD16" s="117"/>
      <c r="AE16" s="117"/>
      <c r="AF16" s="57">
        <f t="shared" si="25"/>
        <v>0</v>
      </c>
      <c r="AG16" s="117"/>
      <c r="AH16" s="117"/>
      <c r="AI16" s="67">
        <f t="shared" si="26"/>
        <v>0</v>
      </c>
      <c r="AJ16" s="117"/>
      <c r="AK16" s="117"/>
      <c r="AL16" s="57">
        <f t="shared" si="27"/>
        <v>0</v>
      </c>
      <c r="AM16" s="68">
        <f t="shared" si="0"/>
        <v>0</v>
      </c>
      <c r="AN16" s="148" t="e">
        <f t="shared" ref="AN16:AN20" si="28">+AM16/$AM$14</f>
        <v>#DIV/0!</v>
      </c>
      <c r="AO16" s="68">
        <f t="shared" si="1"/>
        <v>0</v>
      </c>
      <c r="AP16" s="148" t="e">
        <f t="shared" ref="AP16:AP20" si="29">+AO16/$AO$14</f>
        <v>#DIV/0!</v>
      </c>
      <c r="AQ16" s="149">
        <f t="shared" si="16"/>
        <v>0</v>
      </c>
    </row>
    <row r="17" spans="1:43" x14ac:dyDescent="0.25">
      <c r="B17" s="66" t="s">
        <v>100</v>
      </c>
      <c r="C17" s="117"/>
      <c r="D17" s="117"/>
      <c r="E17" s="67">
        <f t="shared" si="2"/>
        <v>0</v>
      </c>
      <c r="F17" s="117"/>
      <c r="G17" s="117"/>
      <c r="H17" s="57">
        <f t="shared" si="17"/>
        <v>0</v>
      </c>
      <c r="I17" s="117"/>
      <c r="J17" s="117"/>
      <c r="K17" s="67">
        <f t="shared" si="18"/>
        <v>0</v>
      </c>
      <c r="L17" s="117"/>
      <c r="M17" s="117"/>
      <c r="N17" s="57">
        <f t="shared" si="19"/>
        <v>0</v>
      </c>
      <c r="O17" s="117"/>
      <c r="P17" s="117"/>
      <c r="Q17" s="67">
        <f t="shared" si="20"/>
        <v>0</v>
      </c>
      <c r="R17" s="117"/>
      <c r="S17" s="117"/>
      <c r="T17" s="57">
        <f t="shared" si="21"/>
        <v>0</v>
      </c>
      <c r="U17" s="117"/>
      <c r="V17" s="117"/>
      <c r="W17" s="67">
        <f t="shared" si="22"/>
        <v>0</v>
      </c>
      <c r="X17" s="117"/>
      <c r="Y17" s="117"/>
      <c r="Z17" s="57">
        <f t="shared" si="23"/>
        <v>0</v>
      </c>
      <c r="AA17" s="117"/>
      <c r="AB17" s="117"/>
      <c r="AC17" s="67">
        <f t="shared" si="24"/>
        <v>0</v>
      </c>
      <c r="AD17" s="117"/>
      <c r="AE17" s="117"/>
      <c r="AF17" s="57">
        <f t="shared" si="25"/>
        <v>0</v>
      </c>
      <c r="AG17" s="117"/>
      <c r="AH17" s="117"/>
      <c r="AI17" s="67">
        <f t="shared" si="26"/>
        <v>0</v>
      </c>
      <c r="AJ17" s="117"/>
      <c r="AK17" s="117"/>
      <c r="AL17" s="57">
        <f t="shared" si="27"/>
        <v>0</v>
      </c>
      <c r="AM17" s="68">
        <f t="shared" si="0"/>
        <v>0</v>
      </c>
      <c r="AN17" s="148" t="e">
        <f t="shared" si="28"/>
        <v>#DIV/0!</v>
      </c>
      <c r="AO17" s="68">
        <f t="shared" si="1"/>
        <v>0</v>
      </c>
      <c r="AP17" s="148" t="e">
        <f t="shared" si="29"/>
        <v>#DIV/0!</v>
      </c>
      <c r="AQ17" s="149">
        <f t="shared" si="16"/>
        <v>0</v>
      </c>
    </row>
    <row r="18" spans="1:43" s="46" customFormat="1" x14ac:dyDescent="0.25">
      <c r="B18" s="66" t="s">
        <v>99</v>
      </c>
      <c r="C18" s="117"/>
      <c r="D18" s="117"/>
      <c r="E18" s="67">
        <f t="shared" si="2"/>
        <v>0</v>
      </c>
      <c r="F18" s="117"/>
      <c r="G18" s="117"/>
      <c r="H18" s="57">
        <f t="shared" si="17"/>
        <v>0</v>
      </c>
      <c r="I18" s="117"/>
      <c r="J18" s="117"/>
      <c r="K18" s="67">
        <f t="shared" si="18"/>
        <v>0</v>
      </c>
      <c r="L18" s="117"/>
      <c r="M18" s="117"/>
      <c r="N18" s="57">
        <f t="shared" si="19"/>
        <v>0</v>
      </c>
      <c r="O18" s="117"/>
      <c r="P18" s="117"/>
      <c r="Q18" s="67">
        <f t="shared" si="20"/>
        <v>0</v>
      </c>
      <c r="R18" s="117"/>
      <c r="S18" s="117"/>
      <c r="T18" s="57">
        <f t="shared" si="21"/>
        <v>0</v>
      </c>
      <c r="U18" s="117"/>
      <c r="V18" s="117"/>
      <c r="W18" s="67">
        <f t="shared" si="22"/>
        <v>0</v>
      </c>
      <c r="X18" s="117"/>
      <c r="Y18" s="117"/>
      <c r="Z18" s="57">
        <f t="shared" si="23"/>
        <v>0</v>
      </c>
      <c r="AA18" s="117"/>
      <c r="AB18" s="117"/>
      <c r="AC18" s="67">
        <f t="shared" si="24"/>
        <v>0</v>
      </c>
      <c r="AD18" s="117"/>
      <c r="AE18" s="117"/>
      <c r="AF18" s="57">
        <f t="shared" si="25"/>
        <v>0</v>
      </c>
      <c r="AG18" s="117"/>
      <c r="AH18" s="117"/>
      <c r="AI18" s="67">
        <f t="shared" si="26"/>
        <v>0</v>
      </c>
      <c r="AJ18" s="117"/>
      <c r="AK18" s="117"/>
      <c r="AL18" s="57">
        <f t="shared" si="27"/>
        <v>0</v>
      </c>
      <c r="AM18" s="68">
        <f t="shared" si="0"/>
        <v>0</v>
      </c>
      <c r="AN18" s="148" t="e">
        <f t="shared" si="28"/>
        <v>#DIV/0!</v>
      </c>
      <c r="AO18" s="68">
        <f t="shared" si="1"/>
        <v>0</v>
      </c>
      <c r="AP18" s="148" t="e">
        <f t="shared" si="29"/>
        <v>#DIV/0!</v>
      </c>
      <c r="AQ18" s="149">
        <f t="shared" si="16"/>
        <v>0</v>
      </c>
    </row>
    <row r="19" spans="1:43" x14ac:dyDescent="0.25">
      <c r="B19" s="66" t="s">
        <v>102</v>
      </c>
      <c r="C19" s="117"/>
      <c r="D19" s="117"/>
      <c r="E19" s="67">
        <f t="shared" si="2"/>
        <v>0</v>
      </c>
      <c r="F19" s="117"/>
      <c r="G19" s="117"/>
      <c r="H19" s="57">
        <f t="shared" si="17"/>
        <v>0</v>
      </c>
      <c r="I19" s="117"/>
      <c r="J19" s="117"/>
      <c r="K19" s="67">
        <f t="shared" si="18"/>
        <v>0</v>
      </c>
      <c r="L19" s="117"/>
      <c r="M19" s="117"/>
      <c r="N19" s="57">
        <f t="shared" si="19"/>
        <v>0</v>
      </c>
      <c r="O19" s="117"/>
      <c r="P19" s="117"/>
      <c r="Q19" s="67">
        <f t="shared" si="20"/>
        <v>0</v>
      </c>
      <c r="R19" s="117"/>
      <c r="S19" s="117"/>
      <c r="T19" s="57">
        <f t="shared" si="21"/>
        <v>0</v>
      </c>
      <c r="U19" s="117"/>
      <c r="V19" s="117"/>
      <c r="W19" s="67">
        <f t="shared" si="22"/>
        <v>0</v>
      </c>
      <c r="X19" s="117"/>
      <c r="Y19" s="117"/>
      <c r="Z19" s="57">
        <f t="shared" si="23"/>
        <v>0</v>
      </c>
      <c r="AA19" s="117"/>
      <c r="AB19" s="117"/>
      <c r="AC19" s="67">
        <f t="shared" si="24"/>
        <v>0</v>
      </c>
      <c r="AD19" s="117"/>
      <c r="AE19" s="117"/>
      <c r="AF19" s="57">
        <f t="shared" si="25"/>
        <v>0</v>
      </c>
      <c r="AG19" s="117"/>
      <c r="AH19" s="117"/>
      <c r="AI19" s="67">
        <f t="shared" si="26"/>
        <v>0</v>
      </c>
      <c r="AJ19" s="117"/>
      <c r="AK19" s="117"/>
      <c r="AL19" s="57">
        <f t="shared" si="27"/>
        <v>0</v>
      </c>
      <c r="AM19" s="68">
        <f t="shared" si="0"/>
        <v>0</v>
      </c>
      <c r="AN19" s="148" t="e">
        <f t="shared" si="28"/>
        <v>#DIV/0!</v>
      </c>
      <c r="AO19" s="68">
        <f t="shared" si="1"/>
        <v>0</v>
      </c>
      <c r="AP19" s="148" t="e">
        <f t="shared" si="29"/>
        <v>#DIV/0!</v>
      </c>
      <c r="AQ19" s="149">
        <f t="shared" si="16"/>
        <v>0</v>
      </c>
    </row>
    <row r="20" spans="1:43" x14ac:dyDescent="0.25">
      <c r="A20" s="552" t="s">
        <v>82</v>
      </c>
      <c r="B20" s="69" t="s">
        <v>103</v>
      </c>
      <c r="C20" s="117"/>
      <c r="D20" s="117"/>
      <c r="E20" s="67">
        <f t="shared" si="2"/>
        <v>0</v>
      </c>
      <c r="F20" s="117"/>
      <c r="G20" s="117"/>
      <c r="H20" s="57">
        <f t="shared" si="17"/>
        <v>0</v>
      </c>
      <c r="I20" s="117"/>
      <c r="J20" s="117"/>
      <c r="K20" s="67">
        <f t="shared" si="18"/>
        <v>0</v>
      </c>
      <c r="L20" s="117"/>
      <c r="M20" s="117"/>
      <c r="N20" s="57">
        <f t="shared" si="19"/>
        <v>0</v>
      </c>
      <c r="O20" s="117"/>
      <c r="P20" s="117"/>
      <c r="Q20" s="67">
        <f t="shared" si="20"/>
        <v>0</v>
      </c>
      <c r="R20" s="117"/>
      <c r="S20" s="117"/>
      <c r="T20" s="57">
        <f t="shared" si="21"/>
        <v>0</v>
      </c>
      <c r="U20" s="117"/>
      <c r="V20" s="117"/>
      <c r="W20" s="67">
        <f t="shared" si="22"/>
        <v>0</v>
      </c>
      <c r="X20" s="117"/>
      <c r="Y20" s="117"/>
      <c r="Z20" s="57">
        <f t="shared" si="23"/>
        <v>0</v>
      </c>
      <c r="AA20" s="117"/>
      <c r="AB20" s="117"/>
      <c r="AC20" s="67">
        <f t="shared" si="24"/>
        <v>0</v>
      </c>
      <c r="AD20" s="117"/>
      <c r="AE20" s="117"/>
      <c r="AF20" s="67">
        <f t="shared" si="25"/>
        <v>0</v>
      </c>
      <c r="AG20" s="117"/>
      <c r="AH20" s="117"/>
      <c r="AI20" s="67">
        <f t="shared" si="26"/>
        <v>0</v>
      </c>
      <c r="AJ20" s="117"/>
      <c r="AK20" s="117"/>
      <c r="AL20" s="57">
        <f t="shared" si="27"/>
        <v>0</v>
      </c>
      <c r="AM20" s="70">
        <f t="shared" si="0"/>
        <v>0</v>
      </c>
      <c r="AN20" s="148" t="e">
        <f t="shared" si="28"/>
        <v>#DIV/0!</v>
      </c>
      <c r="AO20" s="70">
        <f t="shared" si="1"/>
        <v>0</v>
      </c>
      <c r="AP20" s="148" t="e">
        <f t="shared" si="29"/>
        <v>#DIV/0!</v>
      </c>
      <c r="AQ20" s="152">
        <f t="shared" si="16"/>
        <v>0</v>
      </c>
    </row>
    <row r="21" spans="1:43" x14ac:dyDescent="0.25">
      <c r="A21" s="552"/>
      <c r="B21" s="160" t="s">
        <v>126</v>
      </c>
      <c r="C21" s="62">
        <f>+C8+C14</f>
        <v>0</v>
      </c>
      <c r="D21" s="62">
        <f>+D8+D14</f>
        <v>0</v>
      </c>
      <c r="E21" s="62">
        <f>+D21-C21</f>
        <v>0</v>
      </c>
      <c r="F21" s="63">
        <f>+F8+F14</f>
        <v>0</v>
      </c>
      <c r="G21" s="63">
        <f>+G8+G14</f>
        <v>0</v>
      </c>
      <c r="H21" s="63">
        <f>+G21-F21</f>
        <v>0</v>
      </c>
      <c r="I21" s="62">
        <f>+I8+I14</f>
        <v>0</v>
      </c>
      <c r="J21" s="62">
        <f>+J8+J14</f>
        <v>0</v>
      </c>
      <c r="K21" s="62">
        <f>+J21-I21</f>
        <v>0</v>
      </c>
      <c r="L21" s="63">
        <f>+L8+L14</f>
        <v>0</v>
      </c>
      <c r="M21" s="63">
        <f>+M8+M14</f>
        <v>0</v>
      </c>
      <c r="N21" s="63">
        <f>+M21-L21</f>
        <v>0</v>
      </c>
      <c r="O21" s="62">
        <f>+O8+O14</f>
        <v>0</v>
      </c>
      <c r="P21" s="62">
        <f>+P8+P14</f>
        <v>0</v>
      </c>
      <c r="Q21" s="62">
        <f>+P21-O21</f>
        <v>0</v>
      </c>
      <c r="R21" s="63">
        <f>+R8+R14</f>
        <v>0</v>
      </c>
      <c r="S21" s="63">
        <f>+S8+S14</f>
        <v>0</v>
      </c>
      <c r="T21" s="63">
        <f>+S21-R21</f>
        <v>0</v>
      </c>
      <c r="U21" s="62">
        <f>+U8+U14</f>
        <v>0</v>
      </c>
      <c r="V21" s="62">
        <f>+V8+V14</f>
        <v>0</v>
      </c>
      <c r="W21" s="62">
        <f>+V21-U21</f>
        <v>0</v>
      </c>
      <c r="X21" s="63">
        <f>+X8+X14</f>
        <v>0</v>
      </c>
      <c r="Y21" s="63">
        <f>+Y8+Y14</f>
        <v>0</v>
      </c>
      <c r="Z21" s="63">
        <f>+Y21-X21</f>
        <v>0</v>
      </c>
      <c r="AA21" s="62">
        <f>+AA8+AA14</f>
        <v>0</v>
      </c>
      <c r="AB21" s="62">
        <f>+AB8+AB14</f>
        <v>0</v>
      </c>
      <c r="AC21" s="62">
        <f>+AB21-AA21</f>
        <v>0</v>
      </c>
      <c r="AD21" s="63">
        <f>+AD8+AD14</f>
        <v>0</v>
      </c>
      <c r="AE21" s="63">
        <f>+AE8+AE14</f>
        <v>0</v>
      </c>
      <c r="AF21" s="63">
        <f>+AE21-AD21</f>
        <v>0</v>
      </c>
      <c r="AG21" s="62">
        <f>+AG8+AG14</f>
        <v>0</v>
      </c>
      <c r="AH21" s="62">
        <f>+AH8+AH14</f>
        <v>0</v>
      </c>
      <c r="AI21" s="62">
        <f>+AH21-AG21</f>
        <v>0</v>
      </c>
      <c r="AJ21" s="63">
        <f>+AJ8+AJ14</f>
        <v>0</v>
      </c>
      <c r="AK21" s="63">
        <f>+AK8+AK14</f>
        <v>0</v>
      </c>
      <c r="AL21" s="63">
        <f>+AK21-AJ21</f>
        <v>0</v>
      </c>
      <c r="AM21" s="64">
        <f t="shared" si="0"/>
        <v>0</v>
      </c>
      <c r="AN21" s="65"/>
      <c r="AO21" s="64">
        <f t="shared" si="1"/>
        <v>0</v>
      </c>
      <c r="AP21" s="65"/>
      <c r="AQ21" s="64">
        <f>+AO21-AM21</f>
        <v>0</v>
      </c>
    </row>
    <row r="22" spans="1:43" x14ac:dyDescent="0.25">
      <c r="A22" s="552"/>
      <c r="B22" s="66" t="s">
        <v>105</v>
      </c>
      <c r="C22" s="117"/>
      <c r="D22" s="117"/>
      <c r="E22" s="67"/>
      <c r="F22" s="117"/>
      <c r="G22" s="117"/>
      <c r="H22" s="57"/>
      <c r="I22" s="117"/>
      <c r="J22" s="117"/>
      <c r="K22" s="67"/>
      <c r="L22" s="117"/>
      <c r="M22" s="117"/>
      <c r="N22" s="57"/>
      <c r="O22" s="117"/>
      <c r="P22" s="117"/>
      <c r="Q22" s="67"/>
      <c r="R22" s="117"/>
      <c r="S22" s="117"/>
      <c r="T22" s="57"/>
      <c r="U22" s="117"/>
      <c r="V22" s="117"/>
      <c r="W22" s="67"/>
      <c r="X22" s="117"/>
      <c r="Y22" s="117"/>
      <c r="Z22" s="57"/>
      <c r="AA22" s="117"/>
      <c r="AB22" s="117"/>
      <c r="AC22" s="67"/>
      <c r="AD22" s="117"/>
      <c r="AE22" s="117"/>
      <c r="AF22" s="57"/>
      <c r="AG22" s="117"/>
      <c r="AH22" s="117"/>
      <c r="AI22" s="67"/>
      <c r="AJ22" s="117"/>
      <c r="AK22" s="117"/>
      <c r="AL22" s="57"/>
      <c r="AM22" s="68">
        <f t="shared" si="0"/>
        <v>0</v>
      </c>
      <c r="AN22" s="146" t="e">
        <f>+AM22/AM7</f>
        <v>#DIV/0!</v>
      </c>
      <c r="AO22" s="68">
        <f t="shared" si="1"/>
        <v>0</v>
      </c>
      <c r="AP22" s="146" t="e">
        <f>+AO22/AO7</f>
        <v>#DIV/0!</v>
      </c>
      <c r="AQ22" s="149">
        <f t="shared" si="16"/>
        <v>0</v>
      </c>
    </row>
    <row r="23" spans="1:43" x14ac:dyDescent="0.25">
      <c r="A23" s="552"/>
      <c r="B23" s="153" t="s">
        <v>127</v>
      </c>
      <c r="C23" s="62">
        <f>+C21+C22</f>
        <v>0</v>
      </c>
      <c r="D23" s="62">
        <f>+D21+D22</f>
        <v>0</v>
      </c>
      <c r="E23" s="62">
        <f>+D23-C23</f>
        <v>0</v>
      </c>
      <c r="F23" s="63">
        <f>+F21+F22</f>
        <v>0</v>
      </c>
      <c r="G23" s="63">
        <f>+G21+G22</f>
        <v>0</v>
      </c>
      <c r="H23" s="63">
        <f>+G23-F23</f>
        <v>0</v>
      </c>
      <c r="I23" s="62">
        <f>+I21+I22</f>
        <v>0</v>
      </c>
      <c r="J23" s="62">
        <f>+J21+J22</f>
        <v>0</v>
      </c>
      <c r="K23" s="62">
        <f>+J23-I23</f>
        <v>0</v>
      </c>
      <c r="L23" s="63">
        <f>+L21+L22</f>
        <v>0</v>
      </c>
      <c r="M23" s="63">
        <f>+M21+M22</f>
        <v>0</v>
      </c>
      <c r="N23" s="63">
        <f>+M23-L23</f>
        <v>0</v>
      </c>
      <c r="O23" s="62">
        <f>+O21+O22</f>
        <v>0</v>
      </c>
      <c r="P23" s="62">
        <f>+P21+P22</f>
        <v>0</v>
      </c>
      <c r="Q23" s="62">
        <f>+P23-O23</f>
        <v>0</v>
      </c>
      <c r="R23" s="63">
        <f>+R21+R22</f>
        <v>0</v>
      </c>
      <c r="S23" s="63">
        <f>+S21+S22</f>
        <v>0</v>
      </c>
      <c r="T23" s="63">
        <f>+S23-R23</f>
        <v>0</v>
      </c>
      <c r="U23" s="62">
        <f>+U21+U22</f>
        <v>0</v>
      </c>
      <c r="V23" s="62">
        <f>+V21+V22</f>
        <v>0</v>
      </c>
      <c r="W23" s="62">
        <f>+V23-U23</f>
        <v>0</v>
      </c>
      <c r="X23" s="63">
        <f>+X21+X22</f>
        <v>0</v>
      </c>
      <c r="Y23" s="63">
        <f>+Y21+Y22</f>
        <v>0</v>
      </c>
      <c r="Z23" s="63">
        <f>+Y23-X23</f>
        <v>0</v>
      </c>
      <c r="AA23" s="62">
        <f>+AA21+AA22</f>
        <v>0</v>
      </c>
      <c r="AB23" s="62">
        <f>+AB21+AB22</f>
        <v>0</v>
      </c>
      <c r="AC23" s="62">
        <f>+AB23-AA23</f>
        <v>0</v>
      </c>
      <c r="AD23" s="63">
        <f>+AD21+AD22</f>
        <v>0</v>
      </c>
      <c r="AE23" s="63">
        <f>+AE21+AE22</f>
        <v>0</v>
      </c>
      <c r="AF23" s="63">
        <f>+AE23-AD23</f>
        <v>0</v>
      </c>
      <c r="AG23" s="62">
        <f>+AG21+AG22</f>
        <v>0</v>
      </c>
      <c r="AH23" s="62">
        <f>+AH21+AH22</f>
        <v>0</v>
      </c>
      <c r="AI23" s="62">
        <f>+AH23-AG23</f>
        <v>0</v>
      </c>
      <c r="AJ23" s="63">
        <f>+AJ21+AJ22</f>
        <v>0</v>
      </c>
      <c r="AK23" s="63">
        <f>+AK21+AK22</f>
        <v>0</v>
      </c>
      <c r="AL23" s="63">
        <f>+AK23-AJ23</f>
        <v>0</v>
      </c>
      <c r="AM23" s="64">
        <f t="shared" si="0"/>
        <v>0</v>
      </c>
      <c r="AN23" s="65">
        <v>1</v>
      </c>
      <c r="AO23" s="64">
        <f t="shared" si="1"/>
        <v>0</v>
      </c>
      <c r="AP23" s="65">
        <v>1</v>
      </c>
      <c r="AQ23" s="64">
        <f>+AO23-AM23</f>
        <v>0</v>
      </c>
    </row>
    <row r="24" spans="1:43" x14ac:dyDescent="0.25">
      <c r="A24" s="552"/>
      <c r="B24" s="66" t="s">
        <v>107</v>
      </c>
      <c r="C24" s="117"/>
      <c r="D24" s="117"/>
      <c r="E24" s="67">
        <f t="shared" ref="E24:E25" si="30">+D24-C24</f>
        <v>0</v>
      </c>
      <c r="F24" s="117"/>
      <c r="G24" s="117"/>
      <c r="H24" s="57">
        <f t="shared" ref="H24:H25" si="31">+G24-F24</f>
        <v>0</v>
      </c>
      <c r="I24" s="117"/>
      <c r="J24" s="117"/>
      <c r="K24" s="67">
        <f t="shared" ref="K24:K25" si="32">+J24-I24</f>
        <v>0</v>
      </c>
      <c r="L24" s="117"/>
      <c r="M24" s="117"/>
      <c r="N24" s="57">
        <f t="shared" ref="N24:N25" si="33">+M24-L24</f>
        <v>0</v>
      </c>
      <c r="O24" s="117"/>
      <c r="P24" s="117"/>
      <c r="Q24" s="67">
        <f t="shared" ref="Q24:Q25" si="34">+P24-O24</f>
        <v>0</v>
      </c>
      <c r="R24" s="117"/>
      <c r="S24" s="117"/>
      <c r="T24" s="57">
        <f t="shared" ref="T24:T25" si="35">+S24-R24</f>
        <v>0</v>
      </c>
      <c r="U24" s="117"/>
      <c r="V24" s="117"/>
      <c r="W24" s="67">
        <f t="shared" ref="W24:W25" si="36">+V24-U24</f>
        <v>0</v>
      </c>
      <c r="X24" s="117"/>
      <c r="Y24" s="117"/>
      <c r="Z24" s="57">
        <f t="shared" ref="Z24:Z25" si="37">+Y24-X24</f>
        <v>0</v>
      </c>
      <c r="AA24" s="117"/>
      <c r="AB24" s="117"/>
      <c r="AC24" s="67">
        <f t="shared" ref="AC24:AC25" si="38">+AB24-AA24</f>
        <v>0</v>
      </c>
      <c r="AD24" s="117"/>
      <c r="AE24" s="117"/>
      <c r="AF24" s="57">
        <f t="shared" ref="AF24:AF25" si="39">+AE24-AD24</f>
        <v>0</v>
      </c>
      <c r="AG24" s="117"/>
      <c r="AH24" s="117"/>
      <c r="AI24" s="67">
        <f t="shared" ref="AI24:AI25" si="40">+AH24-AG24</f>
        <v>0</v>
      </c>
      <c r="AJ24" s="117"/>
      <c r="AK24" s="117"/>
      <c r="AL24" s="57">
        <f t="shared" ref="AL24:AL25" si="41">+AK24-AJ24</f>
        <v>0</v>
      </c>
      <c r="AM24" s="68">
        <f t="shared" si="0"/>
        <v>0</v>
      </c>
      <c r="AN24" s="148" t="e">
        <f>+AM24/AM23</f>
        <v>#DIV/0!</v>
      </c>
      <c r="AO24" s="68">
        <f t="shared" si="1"/>
        <v>0</v>
      </c>
      <c r="AP24" s="148" t="e">
        <f>+AO24/AO23</f>
        <v>#DIV/0!</v>
      </c>
      <c r="AQ24" s="68">
        <f>+AO24-AM24</f>
        <v>0</v>
      </c>
    </row>
    <row r="25" spans="1:43" x14ac:dyDescent="0.25">
      <c r="A25" s="552"/>
      <c r="B25" s="66" t="s">
        <v>108</v>
      </c>
      <c r="C25" s="117"/>
      <c r="D25" s="117"/>
      <c r="E25" s="67">
        <f t="shared" si="30"/>
        <v>0</v>
      </c>
      <c r="F25" s="117"/>
      <c r="G25" s="117"/>
      <c r="H25" s="57">
        <f t="shared" si="31"/>
        <v>0</v>
      </c>
      <c r="I25" s="117"/>
      <c r="J25" s="117"/>
      <c r="K25" s="67">
        <f t="shared" si="32"/>
        <v>0</v>
      </c>
      <c r="L25" s="117"/>
      <c r="M25" s="117"/>
      <c r="N25" s="57">
        <f t="shared" si="33"/>
        <v>0</v>
      </c>
      <c r="O25" s="117"/>
      <c r="P25" s="117"/>
      <c r="Q25" s="67">
        <f t="shared" si="34"/>
        <v>0</v>
      </c>
      <c r="R25" s="117"/>
      <c r="S25" s="117"/>
      <c r="T25" s="57">
        <f t="shared" si="35"/>
        <v>0</v>
      </c>
      <c r="U25" s="117"/>
      <c r="V25" s="117"/>
      <c r="W25" s="67">
        <f t="shared" si="36"/>
        <v>0</v>
      </c>
      <c r="X25" s="117"/>
      <c r="Y25" s="117"/>
      <c r="Z25" s="57">
        <f t="shared" si="37"/>
        <v>0</v>
      </c>
      <c r="AA25" s="117"/>
      <c r="AB25" s="117"/>
      <c r="AC25" s="67">
        <f t="shared" si="38"/>
        <v>0</v>
      </c>
      <c r="AD25" s="117"/>
      <c r="AE25" s="117"/>
      <c r="AF25" s="57">
        <f t="shared" si="39"/>
        <v>0</v>
      </c>
      <c r="AG25" s="117"/>
      <c r="AH25" s="117"/>
      <c r="AI25" s="67">
        <f t="shared" si="40"/>
        <v>0</v>
      </c>
      <c r="AJ25" s="117"/>
      <c r="AK25" s="117"/>
      <c r="AL25" s="57">
        <f t="shared" si="41"/>
        <v>0</v>
      </c>
      <c r="AM25" s="68">
        <f t="shared" si="0"/>
        <v>0</v>
      </c>
      <c r="AN25" s="148" t="e">
        <f>+AM25/AM23</f>
        <v>#DIV/0!</v>
      </c>
      <c r="AO25" s="68">
        <f t="shared" si="1"/>
        <v>0</v>
      </c>
      <c r="AP25" s="148" t="e">
        <f>+AO25/AO23</f>
        <v>#DIV/0!</v>
      </c>
      <c r="AQ25" s="68">
        <f>+AO25-AM25</f>
        <v>0</v>
      </c>
    </row>
    <row r="26" spans="1:43" x14ac:dyDescent="0.25">
      <c r="B26" s="73" t="s">
        <v>109</v>
      </c>
      <c r="C26" s="62">
        <f>+C24+C25</f>
        <v>0</v>
      </c>
      <c r="D26" s="62">
        <f>+D24+D25</f>
        <v>0</v>
      </c>
      <c r="E26" s="62">
        <f>+D26-C26</f>
        <v>0</v>
      </c>
      <c r="F26" s="63">
        <f>+F24+F25</f>
        <v>0</v>
      </c>
      <c r="G26" s="63">
        <f>+G24+G25</f>
        <v>0</v>
      </c>
      <c r="H26" s="63">
        <f>+G26-F26</f>
        <v>0</v>
      </c>
      <c r="I26" s="62">
        <f>+I24+I25</f>
        <v>0</v>
      </c>
      <c r="J26" s="62">
        <f>+J24+J25</f>
        <v>0</v>
      </c>
      <c r="K26" s="62">
        <f>+J26-I26</f>
        <v>0</v>
      </c>
      <c r="L26" s="63">
        <f>+L24+L25</f>
        <v>0</v>
      </c>
      <c r="M26" s="63">
        <f>+M24+M25</f>
        <v>0</v>
      </c>
      <c r="N26" s="63">
        <f>+M26-L26</f>
        <v>0</v>
      </c>
      <c r="O26" s="62">
        <f>+O24+O25</f>
        <v>0</v>
      </c>
      <c r="P26" s="62">
        <f>+P24+P25</f>
        <v>0</v>
      </c>
      <c r="Q26" s="62">
        <f>+P26-O26</f>
        <v>0</v>
      </c>
      <c r="R26" s="63">
        <f>+R24+R25</f>
        <v>0</v>
      </c>
      <c r="S26" s="63">
        <f>+S24+S25</f>
        <v>0</v>
      </c>
      <c r="T26" s="63">
        <f>+S26-R26</f>
        <v>0</v>
      </c>
      <c r="U26" s="62">
        <f>+U24+U25</f>
        <v>0</v>
      </c>
      <c r="V26" s="62">
        <f>+V24+V25</f>
        <v>0</v>
      </c>
      <c r="W26" s="62">
        <f>+V26-U26</f>
        <v>0</v>
      </c>
      <c r="X26" s="63">
        <f>+X24+X25</f>
        <v>0</v>
      </c>
      <c r="Y26" s="63">
        <f>+Y24+Y25</f>
        <v>0</v>
      </c>
      <c r="Z26" s="63">
        <f>+Y26-X26</f>
        <v>0</v>
      </c>
      <c r="AA26" s="62">
        <f>+AA24+AA25</f>
        <v>0</v>
      </c>
      <c r="AB26" s="62">
        <f>+AB24+AB25</f>
        <v>0</v>
      </c>
      <c r="AC26" s="62">
        <f>+AB26-AA26</f>
        <v>0</v>
      </c>
      <c r="AD26" s="63">
        <f>+AD24+AD25</f>
        <v>0</v>
      </c>
      <c r="AE26" s="63">
        <f>+AE24+AE25</f>
        <v>0</v>
      </c>
      <c r="AF26" s="63">
        <f>+AE26-AD26</f>
        <v>0</v>
      </c>
      <c r="AG26" s="62">
        <f>+AG24+AG25</f>
        <v>0</v>
      </c>
      <c r="AH26" s="62">
        <f>+AH24+AH25</f>
        <v>0</v>
      </c>
      <c r="AI26" s="62">
        <f>+AH26-AG26</f>
        <v>0</v>
      </c>
      <c r="AJ26" s="63">
        <f>+AJ24+AJ25</f>
        <v>0</v>
      </c>
      <c r="AK26" s="63">
        <f>+AK24+AK25</f>
        <v>0</v>
      </c>
      <c r="AL26" s="63">
        <f>+AK26-AJ26</f>
        <v>0</v>
      </c>
      <c r="AM26" s="64">
        <f t="shared" si="0"/>
        <v>0</v>
      </c>
      <c r="AN26" s="65" t="e">
        <f>+AN24+AN25</f>
        <v>#DIV/0!</v>
      </c>
      <c r="AO26" s="64">
        <f t="shared" si="1"/>
        <v>0</v>
      </c>
      <c r="AP26" s="65" t="e">
        <f>+AP24+AP25</f>
        <v>#DIV/0!</v>
      </c>
      <c r="AQ26" s="64">
        <f>+AO26-AM26</f>
        <v>0</v>
      </c>
    </row>
    <row r="27" spans="1:43" s="46" customFormat="1" x14ac:dyDescent="0.25">
      <c r="B27" s="55" t="s">
        <v>12</v>
      </c>
      <c r="C27" s="62"/>
      <c r="D27" s="62"/>
      <c r="E27" s="62"/>
      <c r="F27" s="63"/>
      <c r="G27" s="63"/>
      <c r="H27" s="63"/>
      <c r="I27" s="62"/>
      <c r="J27" s="62"/>
      <c r="K27" s="62"/>
      <c r="L27" s="63"/>
      <c r="M27" s="63"/>
      <c r="N27" s="63"/>
      <c r="O27" s="62"/>
      <c r="P27" s="62"/>
      <c r="Q27" s="62"/>
      <c r="R27" s="63"/>
      <c r="S27" s="63"/>
      <c r="T27" s="63"/>
      <c r="U27" s="62"/>
      <c r="V27" s="62"/>
      <c r="W27" s="62"/>
      <c r="X27" s="63"/>
      <c r="Y27" s="63"/>
      <c r="Z27" s="63"/>
      <c r="AA27" s="62"/>
      <c r="AB27" s="62"/>
      <c r="AC27" s="62"/>
      <c r="AD27" s="63"/>
      <c r="AE27" s="63"/>
      <c r="AF27" s="63"/>
      <c r="AG27" s="62"/>
      <c r="AH27" s="62"/>
      <c r="AI27" s="62"/>
      <c r="AJ27" s="63"/>
      <c r="AK27" s="63"/>
      <c r="AL27" s="63"/>
      <c r="AM27" s="68"/>
      <c r="AN27" s="59"/>
      <c r="AO27" s="68"/>
      <c r="AP27" s="59"/>
      <c r="AQ27" s="68"/>
    </row>
    <row r="28" spans="1:43" x14ac:dyDescent="0.25">
      <c r="B28" s="66" t="s">
        <v>13</v>
      </c>
      <c r="C28" s="117"/>
      <c r="D28" s="117"/>
      <c r="E28" s="67">
        <f>+D28-C28</f>
        <v>0</v>
      </c>
      <c r="F28" s="117"/>
      <c r="G28" s="117"/>
      <c r="H28" s="57">
        <f>+G28-F28</f>
        <v>0</v>
      </c>
      <c r="I28" s="117"/>
      <c r="J28" s="117"/>
      <c r="K28" s="67">
        <f>+J28-I28</f>
        <v>0</v>
      </c>
      <c r="L28" s="117"/>
      <c r="M28" s="117"/>
      <c r="N28" s="57">
        <f>+M28-L28</f>
        <v>0</v>
      </c>
      <c r="O28" s="117"/>
      <c r="P28" s="117"/>
      <c r="Q28" s="67">
        <f>+P28-O28</f>
        <v>0</v>
      </c>
      <c r="R28" s="117"/>
      <c r="S28" s="117"/>
      <c r="T28" s="57">
        <f>+S28-R28</f>
        <v>0</v>
      </c>
      <c r="U28" s="117"/>
      <c r="V28" s="117"/>
      <c r="W28" s="67">
        <f>+V28-U28</f>
        <v>0</v>
      </c>
      <c r="X28" s="117"/>
      <c r="Y28" s="117"/>
      <c r="Z28" s="57">
        <f>+Y28-X28</f>
        <v>0</v>
      </c>
      <c r="AA28" s="117"/>
      <c r="AB28" s="117"/>
      <c r="AC28" s="67">
        <f>+AB28-AA28</f>
        <v>0</v>
      </c>
      <c r="AD28" s="117"/>
      <c r="AE28" s="117"/>
      <c r="AF28" s="57">
        <f>+AE28-AD28</f>
        <v>0</v>
      </c>
      <c r="AG28" s="117"/>
      <c r="AH28" s="117"/>
      <c r="AI28" s="67">
        <f>+AH28-AG28</f>
        <v>0</v>
      </c>
      <c r="AJ28" s="117"/>
      <c r="AK28" s="117"/>
      <c r="AL28" s="57">
        <f>+AK28-AJ28</f>
        <v>0</v>
      </c>
      <c r="AM28" s="68">
        <f t="shared" si="0"/>
        <v>0</v>
      </c>
      <c r="AN28" s="148" t="e">
        <f>+AM28/$AM$23</f>
        <v>#DIV/0!</v>
      </c>
      <c r="AO28" s="68">
        <f t="shared" si="1"/>
        <v>0</v>
      </c>
      <c r="AP28" s="148" t="e">
        <f>+AO28/$AO$23</f>
        <v>#DIV/0!</v>
      </c>
      <c r="AQ28" s="68">
        <f>+AO28-AM28</f>
        <v>0</v>
      </c>
    </row>
    <row r="29" spans="1:43" x14ac:dyDescent="0.25">
      <c r="B29" s="66" t="s">
        <v>14</v>
      </c>
      <c r="C29" s="117"/>
      <c r="D29" s="117"/>
      <c r="E29" s="67">
        <f t="shared" ref="E29:E38" si="42">+D29-C29</f>
        <v>0</v>
      </c>
      <c r="F29" s="117"/>
      <c r="G29" s="117"/>
      <c r="H29" s="57">
        <f t="shared" ref="H29:H38" si="43">+G29-F29</f>
        <v>0</v>
      </c>
      <c r="I29" s="117"/>
      <c r="J29" s="117"/>
      <c r="K29" s="67">
        <f t="shared" ref="K29:K38" si="44">+J29-I29</f>
        <v>0</v>
      </c>
      <c r="L29" s="117"/>
      <c r="M29" s="117"/>
      <c r="N29" s="57">
        <f t="shared" ref="N29:N38" si="45">+M29-L29</f>
        <v>0</v>
      </c>
      <c r="O29" s="117"/>
      <c r="P29" s="117"/>
      <c r="Q29" s="67">
        <f t="shared" ref="Q29:Q38" si="46">+P29-O29</f>
        <v>0</v>
      </c>
      <c r="R29" s="117"/>
      <c r="S29" s="117"/>
      <c r="T29" s="57">
        <f t="shared" ref="T29:T38" si="47">+S29-R29</f>
        <v>0</v>
      </c>
      <c r="U29" s="117"/>
      <c r="V29" s="117"/>
      <c r="W29" s="67">
        <f t="shared" ref="W29:W38" si="48">+V29-U29</f>
        <v>0</v>
      </c>
      <c r="X29" s="117"/>
      <c r="Y29" s="117"/>
      <c r="Z29" s="57">
        <f t="shared" ref="Z29:Z38" si="49">+Y29-X29</f>
        <v>0</v>
      </c>
      <c r="AA29" s="117"/>
      <c r="AB29" s="117"/>
      <c r="AC29" s="67">
        <f t="shared" ref="AC29:AC38" si="50">+AB29-AA29</f>
        <v>0</v>
      </c>
      <c r="AD29" s="117"/>
      <c r="AE29" s="117"/>
      <c r="AF29" s="57">
        <f t="shared" ref="AF29:AF38" si="51">+AE29-AD29</f>
        <v>0</v>
      </c>
      <c r="AG29" s="117"/>
      <c r="AH29" s="117"/>
      <c r="AI29" s="67">
        <f t="shared" ref="AI29:AI38" si="52">+AH29-AG29</f>
        <v>0</v>
      </c>
      <c r="AJ29" s="117"/>
      <c r="AK29" s="117"/>
      <c r="AL29" s="57">
        <f t="shared" ref="AL29:AL38" si="53">+AK29-AJ29</f>
        <v>0</v>
      </c>
      <c r="AM29" s="68">
        <f t="shared" si="0"/>
        <v>0</v>
      </c>
      <c r="AN29" s="148" t="e">
        <f t="shared" ref="AN29:AN39" si="54">+AM29/$AM$23</f>
        <v>#DIV/0!</v>
      </c>
      <c r="AO29" s="68">
        <f t="shared" si="1"/>
        <v>0</v>
      </c>
      <c r="AP29" s="148" t="e">
        <f t="shared" ref="AP29:AP39" si="55">+AO29/$AO$23</f>
        <v>#DIV/0!</v>
      </c>
      <c r="AQ29" s="68">
        <f t="shared" ref="AQ29:AQ38" si="56">+AO29-AM29</f>
        <v>0</v>
      </c>
    </row>
    <row r="30" spans="1:43" x14ac:dyDescent="0.25">
      <c r="B30" s="66" t="s">
        <v>128</v>
      </c>
      <c r="C30" s="117"/>
      <c r="D30" s="117"/>
      <c r="E30" s="67">
        <f t="shared" si="42"/>
        <v>0</v>
      </c>
      <c r="F30" s="117"/>
      <c r="G30" s="117"/>
      <c r="H30" s="57">
        <f t="shared" si="43"/>
        <v>0</v>
      </c>
      <c r="I30" s="117"/>
      <c r="J30" s="117"/>
      <c r="K30" s="67">
        <f t="shared" si="44"/>
        <v>0</v>
      </c>
      <c r="L30" s="117"/>
      <c r="M30" s="117"/>
      <c r="N30" s="57">
        <f t="shared" si="45"/>
        <v>0</v>
      </c>
      <c r="O30" s="117"/>
      <c r="P30" s="117"/>
      <c r="Q30" s="67">
        <f t="shared" si="46"/>
        <v>0</v>
      </c>
      <c r="R30" s="117"/>
      <c r="S30" s="117"/>
      <c r="T30" s="57">
        <f t="shared" si="47"/>
        <v>0</v>
      </c>
      <c r="U30" s="117"/>
      <c r="V30" s="117"/>
      <c r="W30" s="67">
        <f t="shared" si="48"/>
        <v>0</v>
      </c>
      <c r="X30" s="117"/>
      <c r="Y30" s="117"/>
      <c r="Z30" s="57">
        <f t="shared" si="49"/>
        <v>0</v>
      </c>
      <c r="AA30" s="117"/>
      <c r="AB30" s="117"/>
      <c r="AC30" s="67">
        <f t="shared" si="50"/>
        <v>0</v>
      </c>
      <c r="AD30" s="117"/>
      <c r="AE30" s="117"/>
      <c r="AF30" s="57">
        <f t="shared" si="51"/>
        <v>0</v>
      </c>
      <c r="AG30" s="117"/>
      <c r="AH30" s="117"/>
      <c r="AI30" s="67">
        <f t="shared" si="52"/>
        <v>0</v>
      </c>
      <c r="AJ30" s="117"/>
      <c r="AK30" s="117"/>
      <c r="AL30" s="57">
        <f t="shared" si="53"/>
        <v>0</v>
      </c>
      <c r="AM30" s="68">
        <f t="shared" si="0"/>
        <v>0</v>
      </c>
      <c r="AN30" s="148" t="e">
        <f t="shared" si="54"/>
        <v>#DIV/0!</v>
      </c>
      <c r="AO30" s="68">
        <f t="shared" si="1"/>
        <v>0</v>
      </c>
      <c r="AP30" s="148" t="e">
        <f t="shared" si="55"/>
        <v>#DIV/0!</v>
      </c>
      <c r="AQ30" s="68">
        <f t="shared" si="56"/>
        <v>0</v>
      </c>
    </row>
    <row r="31" spans="1:43" x14ac:dyDescent="0.25">
      <c r="B31" s="66" t="s">
        <v>129</v>
      </c>
      <c r="C31" s="117"/>
      <c r="D31" s="117"/>
      <c r="E31" s="67">
        <f t="shared" si="42"/>
        <v>0</v>
      </c>
      <c r="F31" s="117"/>
      <c r="G31" s="117"/>
      <c r="H31" s="57">
        <f t="shared" si="43"/>
        <v>0</v>
      </c>
      <c r="I31" s="117"/>
      <c r="J31" s="117"/>
      <c r="K31" s="67">
        <f t="shared" si="44"/>
        <v>0</v>
      </c>
      <c r="L31" s="117"/>
      <c r="M31" s="117"/>
      <c r="N31" s="57">
        <f t="shared" si="45"/>
        <v>0</v>
      </c>
      <c r="O31" s="117"/>
      <c r="P31" s="117"/>
      <c r="Q31" s="67">
        <f t="shared" si="46"/>
        <v>0</v>
      </c>
      <c r="R31" s="117"/>
      <c r="S31" s="117"/>
      <c r="T31" s="57">
        <f t="shared" si="47"/>
        <v>0</v>
      </c>
      <c r="U31" s="117"/>
      <c r="V31" s="117"/>
      <c r="W31" s="67">
        <f t="shared" si="48"/>
        <v>0</v>
      </c>
      <c r="X31" s="117"/>
      <c r="Y31" s="117"/>
      <c r="Z31" s="57">
        <f t="shared" si="49"/>
        <v>0</v>
      </c>
      <c r="AA31" s="117"/>
      <c r="AB31" s="117"/>
      <c r="AC31" s="67">
        <f t="shared" si="50"/>
        <v>0</v>
      </c>
      <c r="AD31" s="117"/>
      <c r="AE31" s="117"/>
      <c r="AF31" s="57">
        <f t="shared" si="51"/>
        <v>0</v>
      </c>
      <c r="AG31" s="117"/>
      <c r="AH31" s="117"/>
      <c r="AI31" s="67">
        <f t="shared" si="52"/>
        <v>0</v>
      </c>
      <c r="AJ31" s="117"/>
      <c r="AK31" s="117"/>
      <c r="AL31" s="57">
        <f t="shared" si="53"/>
        <v>0</v>
      </c>
      <c r="AM31" s="68">
        <f t="shared" si="0"/>
        <v>0</v>
      </c>
      <c r="AN31" s="148" t="e">
        <f t="shared" si="54"/>
        <v>#DIV/0!</v>
      </c>
      <c r="AO31" s="68">
        <f t="shared" si="1"/>
        <v>0</v>
      </c>
      <c r="AP31" s="148" t="e">
        <f t="shared" si="55"/>
        <v>#DIV/0!</v>
      </c>
      <c r="AQ31" s="68">
        <f t="shared" si="56"/>
        <v>0</v>
      </c>
    </row>
    <row r="32" spans="1:43" x14ac:dyDescent="0.25">
      <c r="B32" s="66" t="s">
        <v>17</v>
      </c>
      <c r="C32" s="117"/>
      <c r="D32" s="117"/>
      <c r="E32" s="67">
        <f t="shared" si="42"/>
        <v>0</v>
      </c>
      <c r="F32" s="117"/>
      <c r="G32" s="117"/>
      <c r="H32" s="57">
        <f t="shared" si="43"/>
        <v>0</v>
      </c>
      <c r="I32" s="117"/>
      <c r="J32" s="117"/>
      <c r="K32" s="67">
        <f t="shared" si="44"/>
        <v>0</v>
      </c>
      <c r="L32" s="117"/>
      <c r="M32" s="117"/>
      <c r="N32" s="57">
        <f t="shared" si="45"/>
        <v>0</v>
      </c>
      <c r="O32" s="117"/>
      <c r="P32" s="117"/>
      <c r="Q32" s="67">
        <f t="shared" si="46"/>
        <v>0</v>
      </c>
      <c r="R32" s="117"/>
      <c r="S32" s="117"/>
      <c r="T32" s="57">
        <f t="shared" si="47"/>
        <v>0</v>
      </c>
      <c r="U32" s="117"/>
      <c r="V32" s="117"/>
      <c r="W32" s="67">
        <f t="shared" si="48"/>
        <v>0</v>
      </c>
      <c r="X32" s="117"/>
      <c r="Y32" s="117"/>
      <c r="Z32" s="57">
        <f t="shared" si="49"/>
        <v>0</v>
      </c>
      <c r="AA32" s="117"/>
      <c r="AB32" s="117"/>
      <c r="AC32" s="67">
        <f t="shared" si="50"/>
        <v>0</v>
      </c>
      <c r="AD32" s="117"/>
      <c r="AE32" s="117"/>
      <c r="AF32" s="57">
        <f t="shared" si="51"/>
        <v>0</v>
      </c>
      <c r="AG32" s="117"/>
      <c r="AH32" s="117"/>
      <c r="AI32" s="67">
        <f t="shared" si="52"/>
        <v>0</v>
      </c>
      <c r="AJ32" s="117"/>
      <c r="AK32" s="117"/>
      <c r="AL32" s="57">
        <f t="shared" si="53"/>
        <v>0</v>
      </c>
      <c r="AM32" s="68">
        <f t="shared" si="0"/>
        <v>0</v>
      </c>
      <c r="AN32" s="148" t="e">
        <f t="shared" si="54"/>
        <v>#DIV/0!</v>
      </c>
      <c r="AO32" s="68">
        <f t="shared" si="1"/>
        <v>0</v>
      </c>
      <c r="AP32" s="148" t="e">
        <f t="shared" si="55"/>
        <v>#DIV/0!</v>
      </c>
      <c r="AQ32" s="68">
        <f t="shared" si="56"/>
        <v>0</v>
      </c>
    </row>
    <row r="33" spans="2:43" x14ac:dyDescent="0.25">
      <c r="B33" s="69" t="s">
        <v>18</v>
      </c>
      <c r="C33" s="67">
        <f>SUM(C28:C32)</f>
        <v>0</v>
      </c>
      <c r="D33" s="67">
        <f>SUM(D28:D32)</f>
        <v>0</v>
      </c>
      <c r="E33" s="67">
        <f t="shared" si="42"/>
        <v>0</v>
      </c>
      <c r="F33" s="57">
        <f>SUM(F28:F32)</f>
        <v>0</v>
      </c>
      <c r="G33" s="57">
        <f>SUM(G28:G32)</f>
        <v>0</v>
      </c>
      <c r="H33" s="57">
        <f t="shared" si="43"/>
        <v>0</v>
      </c>
      <c r="I33" s="67">
        <f>SUM(I28:I32)</f>
        <v>0</v>
      </c>
      <c r="J33" s="67">
        <f>SUM(J28:J32)</f>
        <v>0</v>
      </c>
      <c r="K33" s="67">
        <f t="shared" si="44"/>
        <v>0</v>
      </c>
      <c r="L33" s="57">
        <f>SUM(L28:L32)</f>
        <v>0</v>
      </c>
      <c r="M33" s="57">
        <f>SUM(M28:M32)</f>
        <v>0</v>
      </c>
      <c r="N33" s="57">
        <f t="shared" si="45"/>
        <v>0</v>
      </c>
      <c r="O33" s="67">
        <f>SUM(O28:O32)</f>
        <v>0</v>
      </c>
      <c r="P33" s="67">
        <f>SUM(P28:P32)</f>
        <v>0</v>
      </c>
      <c r="Q33" s="67">
        <f t="shared" si="46"/>
        <v>0</v>
      </c>
      <c r="R33" s="57">
        <f>SUM(R28:R32)</f>
        <v>0</v>
      </c>
      <c r="S33" s="57">
        <f>SUM(S28:S32)</f>
        <v>0</v>
      </c>
      <c r="T33" s="57">
        <f t="shared" si="47"/>
        <v>0</v>
      </c>
      <c r="U33" s="67">
        <f>SUM(U28:U32)</f>
        <v>0</v>
      </c>
      <c r="V33" s="67">
        <f>SUM(V28:V32)</f>
        <v>0</v>
      </c>
      <c r="W33" s="67">
        <f t="shared" si="48"/>
        <v>0</v>
      </c>
      <c r="X33" s="57">
        <f>SUM(X28:X32)</f>
        <v>0</v>
      </c>
      <c r="Y33" s="57">
        <f>SUM(Y28:Y32)</f>
        <v>0</v>
      </c>
      <c r="Z33" s="57">
        <f t="shared" si="49"/>
        <v>0</v>
      </c>
      <c r="AA33" s="67">
        <f>SUM(AA28:AA32)</f>
        <v>0</v>
      </c>
      <c r="AB33" s="67">
        <f>SUM(AB28:AB32)</f>
        <v>0</v>
      </c>
      <c r="AC33" s="67">
        <f t="shared" si="50"/>
        <v>0</v>
      </c>
      <c r="AD33" s="57">
        <f>SUM(AD28:AD32)</f>
        <v>0</v>
      </c>
      <c r="AE33" s="57">
        <f>SUM(AE28:AE32)</f>
        <v>0</v>
      </c>
      <c r="AF33" s="57">
        <f t="shared" si="51"/>
        <v>0</v>
      </c>
      <c r="AG33" s="67">
        <f>SUM(AG28:AG32)</f>
        <v>0</v>
      </c>
      <c r="AH33" s="67">
        <f>SUM(AH28:AH32)</f>
        <v>0</v>
      </c>
      <c r="AI33" s="67">
        <f t="shared" si="52"/>
        <v>0</v>
      </c>
      <c r="AJ33" s="57">
        <f>SUM(AJ28:AJ32)</f>
        <v>0</v>
      </c>
      <c r="AK33" s="57">
        <f>SUM(AK28:AK32)</f>
        <v>0</v>
      </c>
      <c r="AL33" s="57">
        <f t="shared" si="53"/>
        <v>0</v>
      </c>
      <c r="AM33" s="68">
        <f t="shared" si="0"/>
        <v>0</v>
      </c>
      <c r="AN33" s="156" t="e">
        <f t="shared" si="54"/>
        <v>#DIV/0!</v>
      </c>
      <c r="AO33" s="68">
        <f t="shared" si="1"/>
        <v>0</v>
      </c>
      <c r="AP33" s="148" t="e">
        <f t="shared" si="55"/>
        <v>#DIV/0!</v>
      </c>
      <c r="AQ33" s="68">
        <f t="shared" si="56"/>
        <v>0</v>
      </c>
    </row>
    <row r="34" spans="2:43" x14ac:dyDescent="0.25">
      <c r="B34" s="66" t="s">
        <v>19</v>
      </c>
      <c r="C34" s="117"/>
      <c r="D34" s="117"/>
      <c r="E34" s="67">
        <f t="shared" si="42"/>
        <v>0</v>
      </c>
      <c r="F34" s="117"/>
      <c r="G34" s="117"/>
      <c r="H34" s="57">
        <f t="shared" si="43"/>
        <v>0</v>
      </c>
      <c r="I34" s="117"/>
      <c r="J34" s="117"/>
      <c r="K34" s="67">
        <f t="shared" si="44"/>
        <v>0</v>
      </c>
      <c r="L34" s="117"/>
      <c r="M34" s="117"/>
      <c r="N34" s="57">
        <f t="shared" si="45"/>
        <v>0</v>
      </c>
      <c r="O34" s="117"/>
      <c r="P34" s="117"/>
      <c r="Q34" s="67">
        <f t="shared" si="46"/>
        <v>0</v>
      </c>
      <c r="R34" s="117"/>
      <c r="S34" s="117"/>
      <c r="T34" s="57">
        <f t="shared" si="47"/>
        <v>0</v>
      </c>
      <c r="U34" s="117"/>
      <c r="V34" s="117"/>
      <c r="W34" s="67">
        <f t="shared" si="48"/>
        <v>0</v>
      </c>
      <c r="X34" s="117"/>
      <c r="Y34" s="117"/>
      <c r="Z34" s="57">
        <f t="shared" si="49"/>
        <v>0</v>
      </c>
      <c r="AA34" s="117"/>
      <c r="AB34" s="117"/>
      <c r="AC34" s="67">
        <f t="shared" si="50"/>
        <v>0</v>
      </c>
      <c r="AD34" s="117"/>
      <c r="AE34" s="117"/>
      <c r="AF34" s="57">
        <f t="shared" si="51"/>
        <v>0</v>
      </c>
      <c r="AG34" s="117"/>
      <c r="AH34" s="117"/>
      <c r="AI34" s="67">
        <f t="shared" si="52"/>
        <v>0</v>
      </c>
      <c r="AJ34" s="117"/>
      <c r="AK34" s="117"/>
      <c r="AL34" s="57">
        <f t="shared" si="53"/>
        <v>0</v>
      </c>
      <c r="AM34" s="68">
        <f t="shared" si="0"/>
        <v>0</v>
      </c>
      <c r="AN34" s="148" t="e">
        <f t="shared" si="54"/>
        <v>#DIV/0!</v>
      </c>
      <c r="AO34" s="68">
        <f t="shared" si="1"/>
        <v>0</v>
      </c>
      <c r="AP34" s="148" t="e">
        <f t="shared" si="55"/>
        <v>#DIV/0!</v>
      </c>
      <c r="AQ34" s="68">
        <f t="shared" si="56"/>
        <v>0</v>
      </c>
    </row>
    <row r="35" spans="2:43" x14ac:dyDescent="0.25">
      <c r="B35" s="69" t="s">
        <v>20</v>
      </c>
      <c r="C35" s="154">
        <f>+C33+C34</f>
        <v>0</v>
      </c>
      <c r="D35" s="154">
        <f>+D33+D34</f>
        <v>0</v>
      </c>
      <c r="E35" s="67">
        <f t="shared" si="42"/>
        <v>0</v>
      </c>
      <c r="F35" s="155">
        <f>+F33+F34</f>
        <v>0</v>
      </c>
      <c r="G35" s="155">
        <f>+G33+G34</f>
        <v>0</v>
      </c>
      <c r="H35" s="57">
        <f t="shared" si="43"/>
        <v>0</v>
      </c>
      <c r="I35" s="154">
        <f>+I33+I34</f>
        <v>0</v>
      </c>
      <c r="J35" s="154">
        <f>+J33+J34</f>
        <v>0</v>
      </c>
      <c r="K35" s="67">
        <f t="shared" si="44"/>
        <v>0</v>
      </c>
      <c r="L35" s="155">
        <f>+L33+L34</f>
        <v>0</v>
      </c>
      <c r="M35" s="155">
        <f>+M33+M34</f>
        <v>0</v>
      </c>
      <c r="N35" s="57">
        <f t="shared" si="45"/>
        <v>0</v>
      </c>
      <c r="O35" s="154">
        <f>+O33+O34</f>
        <v>0</v>
      </c>
      <c r="P35" s="154">
        <f>+P33+P34</f>
        <v>0</v>
      </c>
      <c r="Q35" s="67">
        <f t="shared" si="46"/>
        <v>0</v>
      </c>
      <c r="R35" s="155">
        <f>+R33+R34</f>
        <v>0</v>
      </c>
      <c r="S35" s="155">
        <f>+S33+S34</f>
        <v>0</v>
      </c>
      <c r="T35" s="57">
        <f t="shared" si="47"/>
        <v>0</v>
      </c>
      <c r="U35" s="154">
        <f>+U33+U34</f>
        <v>0</v>
      </c>
      <c r="V35" s="154">
        <f>+V33+V34</f>
        <v>0</v>
      </c>
      <c r="W35" s="67">
        <f t="shared" si="48"/>
        <v>0</v>
      </c>
      <c r="X35" s="155">
        <f>+X33+X34</f>
        <v>0</v>
      </c>
      <c r="Y35" s="155">
        <f>+Y33+Y34</f>
        <v>0</v>
      </c>
      <c r="Z35" s="57">
        <f t="shared" si="49"/>
        <v>0</v>
      </c>
      <c r="AA35" s="154">
        <f>+AA33+AA34</f>
        <v>0</v>
      </c>
      <c r="AB35" s="154">
        <f>+AB33+AB34</f>
        <v>0</v>
      </c>
      <c r="AC35" s="67">
        <f t="shared" si="50"/>
        <v>0</v>
      </c>
      <c r="AD35" s="155">
        <f>+AD33+AD34</f>
        <v>0</v>
      </c>
      <c r="AE35" s="155">
        <f>+AE33+AE34</f>
        <v>0</v>
      </c>
      <c r="AF35" s="57">
        <f t="shared" si="51"/>
        <v>0</v>
      </c>
      <c r="AG35" s="154">
        <f>+AG33+AG34</f>
        <v>0</v>
      </c>
      <c r="AH35" s="154">
        <f>+AH33+AH34</f>
        <v>0</v>
      </c>
      <c r="AI35" s="67">
        <f t="shared" si="52"/>
        <v>0</v>
      </c>
      <c r="AJ35" s="155">
        <f>+AJ33+AJ34</f>
        <v>0</v>
      </c>
      <c r="AK35" s="155">
        <f>+AK33+AK34</f>
        <v>0</v>
      </c>
      <c r="AL35" s="57">
        <f t="shared" si="53"/>
        <v>0</v>
      </c>
      <c r="AM35" s="68">
        <f t="shared" si="0"/>
        <v>0</v>
      </c>
      <c r="AN35" s="156" t="e">
        <f t="shared" si="54"/>
        <v>#DIV/0!</v>
      </c>
      <c r="AO35" s="68">
        <f t="shared" si="1"/>
        <v>0</v>
      </c>
      <c r="AP35" s="148" t="e">
        <f t="shared" si="55"/>
        <v>#DIV/0!</v>
      </c>
      <c r="AQ35" s="68">
        <f t="shared" si="56"/>
        <v>0</v>
      </c>
    </row>
    <row r="36" spans="2:43" x14ac:dyDescent="0.25">
      <c r="B36" s="66" t="s">
        <v>21</v>
      </c>
      <c r="C36" s="117"/>
      <c r="D36" s="117"/>
      <c r="E36" s="67">
        <f t="shared" si="42"/>
        <v>0</v>
      </c>
      <c r="F36" s="117"/>
      <c r="G36" s="117"/>
      <c r="H36" s="57">
        <f t="shared" si="43"/>
        <v>0</v>
      </c>
      <c r="I36" s="117"/>
      <c r="J36" s="117"/>
      <c r="K36" s="67">
        <f t="shared" si="44"/>
        <v>0</v>
      </c>
      <c r="L36" s="117"/>
      <c r="M36" s="117"/>
      <c r="N36" s="57">
        <f t="shared" si="45"/>
        <v>0</v>
      </c>
      <c r="O36" s="117"/>
      <c r="P36" s="117"/>
      <c r="Q36" s="67">
        <f t="shared" si="46"/>
        <v>0</v>
      </c>
      <c r="R36" s="117"/>
      <c r="S36" s="117"/>
      <c r="T36" s="57">
        <f t="shared" si="47"/>
        <v>0</v>
      </c>
      <c r="U36" s="117"/>
      <c r="V36" s="117"/>
      <c r="W36" s="67">
        <f t="shared" si="48"/>
        <v>0</v>
      </c>
      <c r="X36" s="117"/>
      <c r="Y36" s="117"/>
      <c r="Z36" s="57">
        <f t="shared" si="49"/>
        <v>0</v>
      </c>
      <c r="AA36" s="117"/>
      <c r="AB36" s="117"/>
      <c r="AC36" s="67">
        <f t="shared" si="50"/>
        <v>0</v>
      </c>
      <c r="AD36" s="117"/>
      <c r="AE36" s="117"/>
      <c r="AF36" s="57">
        <f t="shared" si="51"/>
        <v>0</v>
      </c>
      <c r="AG36" s="117"/>
      <c r="AH36" s="117"/>
      <c r="AI36" s="67">
        <f t="shared" si="52"/>
        <v>0</v>
      </c>
      <c r="AJ36" s="117"/>
      <c r="AK36" s="117"/>
      <c r="AL36" s="57">
        <f t="shared" si="53"/>
        <v>0</v>
      </c>
      <c r="AM36" s="68">
        <f t="shared" si="0"/>
        <v>0</v>
      </c>
      <c r="AN36" s="148" t="e">
        <f t="shared" si="54"/>
        <v>#DIV/0!</v>
      </c>
      <c r="AO36" s="68">
        <f t="shared" si="1"/>
        <v>0</v>
      </c>
      <c r="AP36" s="148" t="e">
        <f t="shared" si="55"/>
        <v>#DIV/0!</v>
      </c>
      <c r="AQ36" s="68">
        <f t="shared" si="56"/>
        <v>0</v>
      </c>
    </row>
    <row r="37" spans="2:43" x14ac:dyDescent="0.25">
      <c r="B37" s="66" t="s">
        <v>22</v>
      </c>
      <c r="C37" s="117"/>
      <c r="D37" s="117"/>
      <c r="E37" s="67">
        <f t="shared" si="42"/>
        <v>0</v>
      </c>
      <c r="F37" s="117"/>
      <c r="G37" s="117"/>
      <c r="H37" s="57">
        <f t="shared" si="43"/>
        <v>0</v>
      </c>
      <c r="I37" s="117"/>
      <c r="J37" s="117"/>
      <c r="K37" s="67">
        <f t="shared" si="44"/>
        <v>0</v>
      </c>
      <c r="L37" s="117"/>
      <c r="M37" s="117"/>
      <c r="N37" s="57">
        <f t="shared" si="45"/>
        <v>0</v>
      </c>
      <c r="O37" s="117"/>
      <c r="P37" s="117"/>
      <c r="Q37" s="67">
        <f t="shared" si="46"/>
        <v>0</v>
      </c>
      <c r="R37" s="117"/>
      <c r="S37" s="117"/>
      <c r="T37" s="57">
        <f t="shared" si="47"/>
        <v>0</v>
      </c>
      <c r="U37" s="117"/>
      <c r="V37" s="117"/>
      <c r="W37" s="67">
        <f t="shared" si="48"/>
        <v>0</v>
      </c>
      <c r="X37" s="117"/>
      <c r="Y37" s="117"/>
      <c r="Z37" s="57">
        <f t="shared" si="49"/>
        <v>0</v>
      </c>
      <c r="AA37" s="117"/>
      <c r="AB37" s="117"/>
      <c r="AC37" s="67">
        <f t="shared" si="50"/>
        <v>0</v>
      </c>
      <c r="AD37" s="117"/>
      <c r="AE37" s="117"/>
      <c r="AF37" s="57">
        <f t="shared" si="51"/>
        <v>0</v>
      </c>
      <c r="AG37" s="117"/>
      <c r="AH37" s="117"/>
      <c r="AI37" s="67">
        <f t="shared" si="52"/>
        <v>0</v>
      </c>
      <c r="AJ37" s="117"/>
      <c r="AK37" s="117"/>
      <c r="AL37" s="57">
        <f t="shared" si="53"/>
        <v>0</v>
      </c>
      <c r="AM37" s="68">
        <f t="shared" si="0"/>
        <v>0</v>
      </c>
      <c r="AN37" s="148" t="e">
        <f t="shared" si="54"/>
        <v>#DIV/0!</v>
      </c>
      <c r="AO37" s="68">
        <f t="shared" si="1"/>
        <v>0</v>
      </c>
      <c r="AP37" s="148" t="e">
        <f t="shared" si="55"/>
        <v>#DIV/0!</v>
      </c>
      <c r="AQ37" s="68">
        <f t="shared" si="56"/>
        <v>0</v>
      </c>
    </row>
    <row r="38" spans="2:43" x14ac:dyDescent="0.25">
      <c r="B38" s="69" t="s">
        <v>23</v>
      </c>
      <c r="C38" s="154">
        <f>+C36+C37</f>
        <v>0</v>
      </c>
      <c r="D38" s="154">
        <f>+D36+D37</f>
        <v>0</v>
      </c>
      <c r="E38" s="67">
        <f t="shared" si="42"/>
        <v>0</v>
      </c>
      <c r="F38" s="155">
        <f>+F36+F37</f>
        <v>0</v>
      </c>
      <c r="G38" s="155">
        <f>+G36+G37</f>
        <v>0</v>
      </c>
      <c r="H38" s="57">
        <f t="shared" si="43"/>
        <v>0</v>
      </c>
      <c r="I38" s="154">
        <f>+I36+I37</f>
        <v>0</v>
      </c>
      <c r="J38" s="154">
        <f>+J36+J37</f>
        <v>0</v>
      </c>
      <c r="K38" s="67">
        <f t="shared" si="44"/>
        <v>0</v>
      </c>
      <c r="L38" s="155">
        <f>+L36+L37</f>
        <v>0</v>
      </c>
      <c r="M38" s="155">
        <f>+M36+M37</f>
        <v>0</v>
      </c>
      <c r="N38" s="57">
        <f t="shared" si="45"/>
        <v>0</v>
      </c>
      <c r="O38" s="154">
        <f>+O36+O37</f>
        <v>0</v>
      </c>
      <c r="P38" s="154">
        <f>+P36+P37</f>
        <v>0</v>
      </c>
      <c r="Q38" s="67">
        <f t="shared" si="46"/>
        <v>0</v>
      </c>
      <c r="R38" s="155">
        <f>+R36+R37</f>
        <v>0</v>
      </c>
      <c r="S38" s="155">
        <f>+S36+S37</f>
        <v>0</v>
      </c>
      <c r="T38" s="57">
        <f t="shared" si="47"/>
        <v>0</v>
      </c>
      <c r="U38" s="154">
        <f>+U36+U37</f>
        <v>0</v>
      </c>
      <c r="V38" s="154">
        <f>+V36+V37</f>
        <v>0</v>
      </c>
      <c r="W38" s="67">
        <f t="shared" si="48"/>
        <v>0</v>
      </c>
      <c r="X38" s="155">
        <f>+X36+X37</f>
        <v>0</v>
      </c>
      <c r="Y38" s="155">
        <f>+Y36+Y37</f>
        <v>0</v>
      </c>
      <c r="Z38" s="57">
        <f t="shared" si="49"/>
        <v>0</v>
      </c>
      <c r="AA38" s="154">
        <f>+AA36+AA37</f>
        <v>0</v>
      </c>
      <c r="AB38" s="154">
        <f>+AB36+AB37</f>
        <v>0</v>
      </c>
      <c r="AC38" s="67">
        <f t="shared" si="50"/>
        <v>0</v>
      </c>
      <c r="AD38" s="155">
        <f>+AD36+AD37</f>
        <v>0</v>
      </c>
      <c r="AE38" s="155">
        <f>+AE36+AE37</f>
        <v>0</v>
      </c>
      <c r="AF38" s="57">
        <f t="shared" si="51"/>
        <v>0</v>
      </c>
      <c r="AG38" s="154">
        <f>+AG36+AG37</f>
        <v>0</v>
      </c>
      <c r="AH38" s="154">
        <f>+AH36+AH37</f>
        <v>0</v>
      </c>
      <c r="AI38" s="67">
        <f t="shared" si="52"/>
        <v>0</v>
      </c>
      <c r="AJ38" s="155">
        <f>+AJ36+AJ37</f>
        <v>0</v>
      </c>
      <c r="AK38" s="155">
        <f>+AK36+AK37</f>
        <v>0</v>
      </c>
      <c r="AL38" s="57">
        <f t="shared" si="53"/>
        <v>0</v>
      </c>
      <c r="AM38" s="68">
        <f t="shared" si="0"/>
        <v>0</v>
      </c>
      <c r="AN38" s="156" t="e">
        <f t="shared" si="54"/>
        <v>#DIV/0!</v>
      </c>
      <c r="AO38" s="68">
        <f t="shared" si="1"/>
        <v>0</v>
      </c>
      <c r="AP38" s="148" t="e">
        <f t="shared" si="55"/>
        <v>#DIV/0!</v>
      </c>
      <c r="AQ38" s="68">
        <f t="shared" si="56"/>
        <v>0</v>
      </c>
    </row>
    <row r="39" spans="2:43" x14ac:dyDescent="0.25">
      <c r="B39" s="73" t="s">
        <v>24</v>
      </c>
      <c r="C39" s="62">
        <f>+C35+C38</f>
        <v>0</v>
      </c>
      <c r="D39" s="62">
        <f>+D35+D38</f>
        <v>0</v>
      </c>
      <c r="E39" s="62">
        <f>+D39-C39</f>
        <v>0</v>
      </c>
      <c r="F39" s="63">
        <f>+F35+F38</f>
        <v>0</v>
      </c>
      <c r="G39" s="63">
        <f>+G35+G38</f>
        <v>0</v>
      </c>
      <c r="H39" s="63">
        <f>+G39-F39</f>
        <v>0</v>
      </c>
      <c r="I39" s="62">
        <f>+I35+I38</f>
        <v>0</v>
      </c>
      <c r="J39" s="62">
        <f>+J35+J38</f>
        <v>0</v>
      </c>
      <c r="K39" s="62">
        <f>+J39-I39</f>
        <v>0</v>
      </c>
      <c r="L39" s="63">
        <f>+L35+L38</f>
        <v>0</v>
      </c>
      <c r="M39" s="63">
        <f>+M35+M38</f>
        <v>0</v>
      </c>
      <c r="N39" s="63">
        <f>+M39-L39</f>
        <v>0</v>
      </c>
      <c r="O39" s="62">
        <f>+O35+O38</f>
        <v>0</v>
      </c>
      <c r="P39" s="62">
        <f>+P35+P38</f>
        <v>0</v>
      </c>
      <c r="Q39" s="62">
        <f>+P39-O39</f>
        <v>0</v>
      </c>
      <c r="R39" s="63">
        <f>+R35+R38</f>
        <v>0</v>
      </c>
      <c r="S39" s="63">
        <f>+S35+S38</f>
        <v>0</v>
      </c>
      <c r="T39" s="63">
        <f>+S39-R39</f>
        <v>0</v>
      </c>
      <c r="U39" s="62">
        <f>+U35+U38</f>
        <v>0</v>
      </c>
      <c r="V39" s="62">
        <f>+V35+V38</f>
        <v>0</v>
      </c>
      <c r="W39" s="62">
        <f>+V39-U39</f>
        <v>0</v>
      </c>
      <c r="X39" s="63">
        <f>+X35+X38</f>
        <v>0</v>
      </c>
      <c r="Y39" s="63">
        <f>+Y35+Y38</f>
        <v>0</v>
      </c>
      <c r="Z39" s="63">
        <f>+Y39-X39</f>
        <v>0</v>
      </c>
      <c r="AA39" s="62">
        <f>+AA35+AA38</f>
        <v>0</v>
      </c>
      <c r="AB39" s="62">
        <f>+AB35+AB38</f>
        <v>0</v>
      </c>
      <c r="AC39" s="62">
        <f>+AB39-AA39</f>
        <v>0</v>
      </c>
      <c r="AD39" s="63">
        <f>+AD35+AD38</f>
        <v>0</v>
      </c>
      <c r="AE39" s="63">
        <f>+AE35+AE38</f>
        <v>0</v>
      </c>
      <c r="AF39" s="63">
        <f>+AE39-AD39</f>
        <v>0</v>
      </c>
      <c r="AG39" s="62">
        <f>+AG35+AG38</f>
        <v>0</v>
      </c>
      <c r="AH39" s="62">
        <f>+AH35+AH38</f>
        <v>0</v>
      </c>
      <c r="AI39" s="62">
        <f>+AH39-AG39</f>
        <v>0</v>
      </c>
      <c r="AJ39" s="63">
        <f>+AJ35+AJ38</f>
        <v>0</v>
      </c>
      <c r="AK39" s="63">
        <f>+AK35+AK38</f>
        <v>0</v>
      </c>
      <c r="AL39" s="63">
        <f>+AK39-AJ39</f>
        <v>0</v>
      </c>
      <c r="AM39" s="64">
        <f t="shared" si="0"/>
        <v>0</v>
      </c>
      <c r="AN39" s="65" t="e">
        <f t="shared" si="54"/>
        <v>#DIV/0!</v>
      </c>
      <c r="AO39" s="64">
        <f t="shared" si="1"/>
        <v>0</v>
      </c>
      <c r="AP39" s="157" t="e">
        <f t="shared" si="55"/>
        <v>#DIV/0!</v>
      </c>
      <c r="AQ39" s="64">
        <f>+AO39-AM39</f>
        <v>0</v>
      </c>
    </row>
    <row r="40" spans="2:43" x14ac:dyDescent="0.25">
      <c r="B40" s="66"/>
      <c r="C40" s="67"/>
      <c r="D40" s="67"/>
      <c r="E40" s="67"/>
      <c r="F40" s="57"/>
      <c r="G40" s="57"/>
      <c r="H40" s="57"/>
      <c r="I40" s="67"/>
      <c r="J40" s="67"/>
      <c r="K40" s="67"/>
      <c r="L40" s="57"/>
      <c r="M40" s="57"/>
      <c r="N40" s="57"/>
      <c r="O40" s="67"/>
      <c r="P40" s="67"/>
      <c r="Q40" s="67"/>
      <c r="R40" s="57"/>
      <c r="S40" s="57"/>
      <c r="T40" s="57"/>
      <c r="U40" s="67"/>
      <c r="V40" s="67"/>
      <c r="W40" s="67"/>
      <c r="X40" s="57"/>
      <c r="Y40" s="57"/>
      <c r="Z40" s="57"/>
      <c r="AA40" s="67"/>
      <c r="AB40" s="67"/>
      <c r="AC40" s="67"/>
      <c r="AD40" s="57"/>
      <c r="AE40" s="57"/>
      <c r="AF40" s="57"/>
      <c r="AG40" s="67"/>
      <c r="AH40" s="67"/>
      <c r="AI40" s="67"/>
      <c r="AJ40" s="57"/>
      <c r="AK40" s="57"/>
      <c r="AL40" s="57"/>
      <c r="AM40" s="68"/>
      <c r="AN40" s="59"/>
      <c r="AO40" s="68"/>
      <c r="AP40" s="59"/>
      <c r="AQ40" s="68"/>
    </row>
    <row r="41" spans="2:43" x14ac:dyDescent="0.25">
      <c r="B41" s="61" t="s">
        <v>112</v>
      </c>
      <c r="C41" s="67"/>
      <c r="D41" s="67"/>
      <c r="E41" s="67"/>
      <c r="F41" s="57"/>
      <c r="G41" s="57"/>
      <c r="H41" s="57"/>
      <c r="I41" s="67"/>
      <c r="J41" s="67"/>
      <c r="K41" s="67"/>
      <c r="L41" s="57"/>
      <c r="M41" s="57"/>
      <c r="N41" s="57"/>
      <c r="O41" s="67"/>
      <c r="P41" s="67"/>
      <c r="Q41" s="67"/>
      <c r="R41" s="57"/>
      <c r="S41" s="57"/>
      <c r="T41" s="57"/>
      <c r="U41" s="67"/>
      <c r="V41" s="67"/>
      <c r="W41" s="67"/>
      <c r="X41" s="57"/>
      <c r="Y41" s="57"/>
      <c r="Z41" s="57"/>
      <c r="AA41" s="67"/>
      <c r="AB41" s="67"/>
      <c r="AC41" s="67"/>
      <c r="AD41" s="57"/>
      <c r="AE41" s="57"/>
      <c r="AF41" s="57"/>
      <c r="AG41" s="67"/>
      <c r="AH41" s="67"/>
      <c r="AI41" s="67"/>
      <c r="AJ41" s="57"/>
      <c r="AK41" s="57"/>
      <c r="AL41" s="57"/>
      <c r="AM41" s="68"/>
      <c r="AN41" s="59"/>
      <c r="AO41" s="68"/>
      <c r="AP41" s="59"/>
      <c r="AQ41" s="68"/>
    </row>
    <row r="42" spans="2:43" x14ac:dyDescent="0.25">
      <c r="B42" s="66" t="s">
        <v>25</v>
      </c>
      <c r="C42" s="117"/>
      <c r="D42" s="117"/>
      <c r="E42" s="67">
        <f>+D42-C42</f>
        <v>0</v>
      </c>
      <c r="F42" s="117"/>
      <c r="G42" s="117"/>
      <c r="H42" s="57">
        <f>+G42-F42</f>
        <v>0</v>
      </c>
      <c r="I42" s="117"/>
      <c r="J42" s="117"/>
      <c r="K42" s="67">
        <f>+J42-I42</f>
        <v>0</v>
      </c>
      <c r="L42" s="117"/>
      <c r="M42" s="117"/>
      <c r="N42" s="57">
        <f>+M42-L42</f>
        <v>0</v>
      </c>
      <c r="O42" s="117"/>
      <c r="P42" s="117"/>
      <c r="Q42" s="67">
        <f>+P42-O42</f>
        <v>0</v>
      </c>
      <c r="R42" s="117"/>
      <c r="S42" s="117"/>
      <c r="T42" s="57">
        <f>+S42-R42</f>
        <v>0</v>
      </c>
      <c r="U42" s="117"/>
      <c r="V42" s="117"/>
      <c r="W42" s="67">
        <f>+V42-U42</f>
        <v>0</v>
      </c>
      <c r="X42" s="117"/>
      <c r="Y42" s="117"/>
      <c r="Z42" s="57">
        <f>+Y42-X42</f>
        <v>0</v>
      </c>
      <c r="AA42" s="117"/>
      <c r="AB42" s="117"/>
      <c r="AC42" s="67">
        <f>+AB42-AA42</f>
        <v>0</v>
      </c>
      <c r="AD42" s="117"/>
      <c r="AE42" s="117"/>
      <c r="AF42" s="57">
        <f>+AE42-AD42</f>
        <v>0</v>
      </c>
      <c r="AG42" s="117"/>
      <c r="AH42" s="117"/>
      <c r="AI42" s="67">
        <f>+AH42-AG42</f>
        <v>0</v>
      </c>
      <c r="AJ42" s="117"/>
      <c r="AK42" s="117"/>
      <c r="AL42" s="57">
        <f>+AK42-AJ42</f>
        <v>0</v>
      </c>
      <c r="AM42" s="68">
        <f t="shared" si="0"/>
        <v>0</v>
      </c>
      <c r="AN42" s="148" t="e">
        <f t="shared" ref="AN42:AN61" si="57">+AM42/$AM$23</f>
        <v>#DIV/0!</v>
      </c>
      <c r="AO42" s="68">
        <f t="shared" si="1"/>
        <v>0</v>
      </c>
      <c r="AP42" s="148" t="e">
        <f>+AO42/$AO$23</f>
        <v>#DIV/0!</v>
      </c>
      <c r="AQ42" s="68">
        <f t="shared" ref="AQ42:AQ58" si="58">+AO42-AM42</f>
        <v>0</v>
      </c>
    </row>
    <row r="43" spans="2:43" x14ac:dyDescent="0.25">
      <c r="B43" s="66" t="s">
        <v>113</v>
      </c>
      <c r="C43" s="117"/>
      <c r="D43" s="117"/>
      <c r="E43" s="67">
        <f t="shared" ref="E43:E58" si="59">+D43-C43</f>
        <v>0</v>
      </c>
      <c r="F43" s="117"/>
      <c r="G43" s="117"/>
      <c r="H43" s="57">
        <f t="shared" ref="H43:H58" si="60">+G43-F43</f>
        <v>0</v>
      </c>
      <c r="I43" s="117"/>
      <c r="J43" s="117"/>
      <c r="K43" s="67">
        <f t="shared" ref="K43:K58" si="61">+J43-I43</f>
        <v>0</v>
      </c>
      <c r="L43" s="117"/>
      <c r="M43" s="117"/>
      <c r="N43" s="57">
        <f t="shared" ref="N43:N58" si="62">+M43-L43</f>
        <v>0</v>
      </c>
      <c r="O43" s="117"/>
      <c r="P43" s="117"/>
      <c r="Q43" s="67">
        <f t="shared" ref="Q43:Q58" si="63">+P43-O43</f>
        <v>0</v>
      </c>
      <c r="R43" s="117"/>
      <c r="S43" s="117"/>
      <c r="T43" s="57">
        <f t="shared" ref="T43:T58" si="64">+S43-R43</f>
        <v>0</v>
      </c>
      <c r="U43" s="117"/>
      <c r="V43" s="117"/>
      <c r="W43" s="67">
        <f t="shared" ref="W43:W58" si="65">+V43-U43</f>
        <v>0</v>
      </c>
      <c r="X43" s="117"/>
      <c r="Y43" s="117"/>
      <c r="Z43" s="57">
        <f t="shared" ref="Z43:Z58" si="66">+Y43-X43</f>
        <v>0</v>
      </c>
      <c r="AA43" s="117"/>
      <c r="AB43" s="117"/>
      <c r="AC43" s="67">
        <f t="shared" ref="AC43:AC58" si="67">+AB43-AA43</f>
        <v>0</v>
      </c>
      <c r="AD43" s="117"/>
      <c r="AE43" s="117"/>
      <c r="AF43" s="57">
        <f t="shared" ref="AF43:AF58" si="68">+AE43-AD43</f>
        <v>0</v>
      </c>
      <c r="AG43" s="117"/>
      <c r="AH43" s="117"/>
      <c r="AI43" s="67">
        <f t="shared" ref="AI43:AI58" si="69">+AH43-AG43</f>
        <v>0</v>
      </c>
      <c r="AJ43" s="117"/>
      <c r="AK43" s="117"/>
      <c r="AL43" s="57">
        <f t="shared" ref="AL43:AL58" si="70">+AK43-AJ43</f>
        <v>0</v>
      </c>
      <c r="AM43" s="68">
        <f t="shared" si="0"/>
        <v>0</v>
      </c>
      <c r="AN43" s="148" t="e">
        <f t="shared" si="57"/>
        <v>#DIV/0!</v>
      </c>
      <c r="AO43" s="68">
        <f t="shared" si="1"/>
        <v>0</v>
      </c>
      <c r="AP43" s="148" t="e">
        <f t="shared" ref="AP43:AP61" si="71">+AO43/$AO$23</f>
        <v>#DIV/0!</v>
      </c>
      <c r="AQ43" s="68">
        <f t="shared" si="58"/>
        <v>0</v>
      </c>
    </row>
    <row r="44" spans="2:43" x14ac:dyDescent="0.25">
      <c r="B44" s="66" t="s">
        <v>114</v>
      </c>
      <c r="C44" s="117"/>
      <c r="D44" s="117"/>
      <c r="E44" s="67">
        <f t="shared" si="59"/>
        <v>0</v>
      </c>
      <c r="F44" s="117"/>
      <c r="G44" s="117"/>
      <c r="H44" s="57">
        <f t="shared" si="60"/>
        <v>0</v>
      </c>
      <c r="I44" s="117"/>
      <c r="J44" s="117"/>
      <c r="K44" s="67">
        <f t="shared" si="61"/>
        <v>0</v>
      </c>
      <c r="L44" s="117"/>
      <c r="M44" s="117"/>
      <c r="N44" s="57">
        <f t="shared" si="62"/>
        <v>0</v>
      </c>
      <c r="O44" s="117"/>
      <c r="P44" s="117"/>
      <c r="Q44" s="67">
        <f t="shared" si="63"/>
        <v>0</v>
      </c>
      <c r="R44" s="117"/>
      <c r="S44" s="117"/>
      <c r="T44" s="57">
        <f t="shared" si="64"/>
        <v>0</v>
      </c>
      <c r="U44" s="117"/>
      <c r="V44" s="117"/>
      <c r="W44" s="67">
        <f t="shared" si="65"/>
        <v>0</v>
      </c>
      <c r="X44" s="117"/>
      <c r="Y44" s="117"/>
      <c r="Z44" s="57">
        <f t="shared" si="66"/>
        <v>0</v>
      </c>
      <c r="AA44" s="117"/>
      <c r="AB44" s="117"/>
      <c r="AC44" s="67">
        <f t="shared" si="67"/>
        <v>0</v>
      </c>
      <c r="AD44" s="117"/>
      <c r="AE44" s="117"/>
      <c r="AF44" s="57">
        <f t="shared" si="68"/>
        <v>0</v>
      </c>
      <c r="AG44" s="117"/>
      <c r="AH44" s="117"/>
      <c r="AI44" s="67">
        <f t="shared" si="69"/>
        <v>0</v>
      </c>
      <c r="AJ44" s="117"/>
      <c r="AK44" s="117"/>
      <c r="AL44" s="57">
        <f t="shared" si="70"/>
        <v>0</v>
      </c>
      <c r="AM44" s="68">
        <f t="shared" si="0"/>
        <v>0</v>
      </c>
      <c r="AN44" s="148" t="e">
        <f t="shared" si="57"/>
        <v>#DIV/0!</v>
      </c>
      <c r="AO44" s="68">
        <f t="shared" si="1"/>
        <v>0</v>
      </c>
      <c r="AP44" s="148" t="e">
        <f t="shared" si="71"/>
        <v>#DIV/0!</v>
      </c>
      <c r="AQ44" s="68">
        <f t="shared" si="58"/>
        <v>0</v>
      </c>
    </row>
    <row r="45" spans="2:43" x14ac:dyDescent="0.25">
      <c r="B45" s="66" t="s">
        <v>115</v>
      </c>
      <c r="C45" s="117"/>
      <c r="D45" s="117"/>
      <c r="E45" s="67">
        <f t="shared" si="59"/>
        <v>0</v>
      </c>
      <c r="F45" s="117"/>
      <c r="G45" s="117"/>
      <c r="H45" s="57">
        <f t="shared" si="60"/>
        <v>0</v>
      </c>
      <c r="I45" s="117"/>
      <c r="J45" s="117"/>
      <c r="K45" s="67">
        <f t="shared" si="61"/>
        <v>0</v>
      </c>
      <c r="L45" s="117"/>
      <c r="M45" s="117"/>
      <c r="N45" s="57">
        <f t="shared" si="62"/>
        <v>0</v>
      </c>
      <c r="O45" s="117"/>
      <c r="P45" s="117"/>
      <c r="Q45" s="67">
        <f t="shared" si="63"/>
        <v>0</v>
      </c>
      <c r="R45" s="117"/>
      <c r="S45" s="117"/>
      <c r="T45" s="57">
        <f t="shared" si="64"/>
        <v>0</v>
      </c>
      <c r="U45" s="117"/>
      <c r="V45" s="117"/>
      <c r="W45" s="67">
        <f t="shared" si="65"/>
        <v>0</v>
      </c>
      <c r="X45" s="117"/>
      <c r="Y45" s="117"/>
      <c r="Z45" s="57">
        <f t="shared" si="66"/>
        <v>0</v>
      </c>
      <c r="AA45" s="117"/>
      <c r="AB45" s="117"/>
      <c r="AC45" s="67">
        <f t="shared" si="67"/>
        <v>0</v>
      </c>
      <c r="AD45" s="117"/>
      <c r="AE45" s="117"/>
      <c r="AF45" s="57">
        <f t="shared" si="68"/>
        <v>0</v>
      </c>
      <c r="AG45" s="117"/>
      <c r="AH45" s="117"/>
      <c r="AI45" s="67">
        <f t="shared" si="69"/>
        <v>0</v>
      </c>
      <c r="AJ45" s="117"/>
      <c r="AK45" s="117"/>
      <c r="AL45" s="57">
        <f t="shared" si="70"/>
        <v>0</v>
      </c>
      <c r="AM45" s="68">
        <f t="shared" si="0"/>
        <v>0</v>
      </c>
      <c r="AN45" s="148" t="e">
        <f t="shared" si="57"/>
        <v>#DIV/0!</v>
      </c>
      <c r="AO45" s="68">
        <f t="shared" si="1"/>
        <v>0</v>
      </c>
      <c r="AP45" s="148" t="e">
        <f t="shared" si="71"/>
        <v>#DIV/0!</v>
      </c>
      <c r="AQ45" s="68">
        <f t="shared" si="58"/>
        <v>0</v>
      </c>
    </row>
    <row r="46" spans="2:43" x14ac:dyDescent="0.25">
      <c r="B46" s="66" t="s">
        <v>116</v>
      </c>
      <c r="C46" s="117"/>
      <c r="D46" s="117"/>
      <c r="E46" s="67">
        <f t="shared" si="59"/>
        <v>0</v>
      </c>
      <c r="F46" s="117"/>
      <c r="G46" s="117"/>
      <c r="H46" s="57">
        <f t="shared" si="60"/>
        <v>0</v>
      </c>
      <c r="I46" s="117"/>
      <c r="J46" s="117"/>
      <c r="K46" s="67">
        <f t="shared" si="61"/>
        <v>0</v>
      </c>
      <c r="L46" s="117"/>
      <c r="M46" s="117"/>
      <c r="N46" s="57">
        <f t="shared" si="62"/>
        <v>0</v>
      </c>
      <c r="O46" s="117"/>
      <c r="P46" s="117"/>
      <c r="Q46" s="67">
        <f t="shared" si="63"/>
        <v>0</v>
      </c>
      <c r="R46" s="117"/>
      <c r="S46" s="117"/>
      <c r="T46" s="57">
        <f t="shared" si="64"/>
        <v>0</v>
      </c>
      <c r="U46" s="117"/>
      <c r="V46" s="117"/>
      <c r="W46" s="67">
        <f t="shared" si="65"/>
        <v>0</v>
      </c>
      <c r="X46" s="117"/>
      <c r="Y46" s="117"/>
      <c r="Z46" s="57">
        <f t="shared" si="66"/>
        <v>0</v>
      </c>
      <c r="AA46" s="117"/>
      <c r="AB46" s="117"/>
      <c r="AC46" s="67">
        <f t="shared" si="67"/>
        <v>0</v>
      </c>
      <c r="AD46" s="117"/>
      <c r="AE46" s="117"/>
      <c r="AF46" s="57">
        <f t="shared" si="68"/>
        <v>0</v>
      </c>
      <c r="AG46" s="117"/>
      <c r="AH46" s="117"/>
      <c r="AI46" s="67">
        <f t="shared" si="69"/>
        <v>0</v>
      </c>
      <c r="AJ46" s="117"/>
      <c r="AK46" s="117"/>
      <c r="AL46" s="57">
        <f t="shared" si="70"/>
        <v>0</v>
      </c>
      <c r="AM46" s="68">
        <f t="shared" si="0"/>
        <v>0</v>
      </c>
      <c r="AN46" s="148" t="e">
        <f t="shared" si="57"/>
        <v>#DIV/0!</v>
      </c>
      <c r="AO46" s="68">
        <f t="shared" si="1"/>
        <v>0</v>
      </c>
      <c r="AP46" s="148" t="e">
        <f t="shared" si="71"/>
        <v>#DIV/0!</v>
      </c>
      <c r="AQ46" s="68">
        <f t="shared" si="58"/>
        <v>0</v>
      </c>
    </row>
    <row r="47" spans="2:43" x14ac:dyDescent="0.25">
      <c r="B47" s="66" t="s">
        <v>30</v>
      </c>
      <c r="C47" s="117"/>
      <c r="D47" s="117"/>
      <c r="E47" s="67">
        <f t="shared" si="59"/>
        <v>0</v>
      </c>
      <c r="F47" s="117"/>
      <c r="G47" s="117"/>
      <c r="H47" s="57">
        <f t="shared" si="60"/>
        <v>0</v>
      </c>
      <c r="I47" s="117"/>
      <c r="J47" s="117"/>
      <c r="K47" s="67">
        <f t="shared" si="61"/>
        <v>0</v>
      </c>
      <c r="L47" s="117"/>
      <c r="M47" s="117"/>
      <c r="N47" s="57">
        <f t="shared" si="62"/>
        <v>0</v>
      </c>
      <c r="O47" s="117"/>
      <c r="P47" s="117"/>
      <c r="Q47" s="67">
        <f t="shared" si="63"/>
        <v>0</v>
      </c>
      <c r="R47" s="117"/>
      <c r="S47" s="117"/>
      <c r="T47" s="57">
        <f t="shared" si="64"/>
        <v>0</v>
      </c>
      <c r="U47" s="117"/>
      <c r="V47" s="117"/>
      <c r="W47" s="67">
        <f t="shared" si="65"/>
        <v>0</v>
      </c>
      <c r="X47" s="117"/>
      <c r="Y47" s="117"/>
      <c r="Z47" s="57">
        <f t="shared" si="66"/>
        <v>0</v>
      </c>
      <c r="AA47" s="117"/>
      <c r="AB47" s="117"/>
      <c r="AC47" s="67">
        <f t="shared" si="67"/>
        <v>0</v>
      </c>
      <c r="AD47" s="117"/>
      <c r="AE47" s="117"/>
      <c r="AF47" s="57">
        <f t="shared" si="68"/>
        <v>0</v>
      </c>
      <c r="AG47" s="117"/>
      <c r="AH47" s="117"/>
      <c r="AI47" s="67">
        <f t="shared" si="69"/>
        <v>0</v>
      </c>
      <c r="AJ47" s="117"/>
      <c r="AK47" s="117"/>
      <c r="AL47" s="57">
        <f t="shared" si="70"/>
        <v>0</v>
      </c>
      <c r="AM47" s="68">
        <f t="shared" si="0"/>
        <v>0</v>
      </c>
      <c r="AN47" s="148" t="e">
        <f t="shared" si="57"/>
        <v>#DIV/0!</v>
      </c>
      <c r="AO47" s="68">
        <f t="shared" si="1"/>
        <v>0</v>
      </c>
      <c r="AP47" s="148" t="e">
        <f t="shared" si="71"/>
        <v>#DIV/0!</v>
      </c>
      <c r="AQ47" s="68">
        <f t="shared" si="58"/>
        <v>0</v>
      </c>
    </row>
    <row r="48" spans="2:43" x14ac:dyDescent="0.25">
      <c r="B48" s="66" t="s">
        <v>31</v>
      </c>
      <c r="C48" s="117"/>
      <c r="D48" s="117"/>
      <c r="E48" s="67">
        <f t="shared" si="59"/>
        <v>0</v>
      </c>
      <c r="F48" s="117"/>
      <c r="G48" s="117"/>
      <c r="H48" s="57">
        <f t="shared" si="60"/>
        <v>0</v>
      </c>
      <c r="I48" s="117"/>
      <c r="J48" s="117"/>
      <c r="K48" s="67">
        <f t="shared" si="61"/>
        <v>0</v>
      </c>
      <c r="L48" s="117"/>
      <c r="M48" s="117"/>
      <c r="N48" s="57">
        <f t="shared" si="62"/>
        <v>0</v>
      </c>
      <c r="O48" s="117"/>
      <c r="P48" s="117"/>
      <c r="Q48" s="67">
        <f t="shared" si="63"/>
        <v>0</v>
      </c>
      <c r="R48" s="117"/>
      <c r="S48" s="117"/>
      <c r="T48" s="57">
        <f t="shared" si="64"/>
        <v>0</v>
      </c>
      <c r="U48" s="117"/>
      <c r="V48" s="117"/>
      <c r="W48" s="67">
        <f t="shared" si="65"/>
        <v>0</v>
      </c>
      <c r="X48" s="117"/>
      <c r="Y48" s="117"/>
      <c r="Z48" s="57">
        <f t="shared" si="66"/>
        <v>0</v>
      </c>
      <c r="AA48" s="117"/>
      <c r="AB48" s="117"/>
      <c r="AC48" s="67">
        <f t="shared" si="67"/>
        <v>0</v>
      </c>
      <c r="AD48" s="117"/>
      <c r="AE48" s="117"/>
      <c r="AF48" s="57">
        <f t="shared" si="68"/>
        <v>0</v>
      </c>
      <c r="AG48" s="117"/>
      <c r="AH48" s="117"/>
      <c r="AI48" s="67">
        <f t="shared" si="69"/>
        <v>0</v>
      </c>
      <c r="AJ48" s="117"/>
      <c r="AK48" s="117"/>
      <c r="AL48" s="57">
        <f t="shared" si="70"/>
        <v>0</v>
      </c>
      <c r="AM48" s="68">
        <f t="shared" si="0"/>
        <v>0</v>
      </c>
      <c r="AN48" s="148" t="e">
        <f t="shared" si="57"/>
        <v>#DIV/0!</v>
      </c>
      <c r="AO48" s="68">
        <f t="shared" si="1"/>
        <v>0</v>
      </c>
      <c r="AP48" s="148" t="e">
        <f t="shared" si="71"/>
        <v>#DIV/0!</v>
      </c>
      <c r="AQ48" s="68">
        <f t="shared" si="58"/>
        <v>0</v>
      </c>
    </row>
    <row r="49" spans="1:44" x14ac:dyDescent="0.25">
      <c r="A49" s="552" t="s">
        <v>82</v>
      </c>
      <c r="B49" s="66" t="s">
        <v>32</v>
      </c>
      <c r="C49" s="117"/>
      <c r="D49" s="117"/>
      <c r="E49" s="67">
        <f t="shared" si="59"/>
        <v>0</v>
      </c>
      <c r="F49" s="117"/>
      <c r="G49" s="117"/>
      <c r="H49" s="57">
        <f t="shared" si="60"/>
        <v>0</v>
      </c>
      <c r="I49" s="117"/>
      <c r="J49" s="117"/>
      <c r="K49" s="67">
        <f t="shared" si="61"/>
        <v>0</v>
      </c>
      <c r="L49" s="117"/>
      <c r="M49" s="117"/>
      <c r="N49" s="57">
        <f t="shared" si="62"/>
        <v>0</v>
      </c>
      <c r="O49" s="117"/>
      <c r="P49" s="117"/>
      <c r="Q49" s="67">
        <f t="shared" si="63"/>
        <v>0</v>
      </c>
      <c r="R49" s="117"/>
      <c r="S49" s="117"/>
      <c r="T49" s="57">
        <f t="shared" si="64"/>
        <v>0</v>
      </c>
      <c r="U49" s="117"/>
      <c r="V49" s="117"/>
      <c r="W49" s="67">
        <f t="shared" si="65"/>
        <v>0</v>
      </c>
      <c r="X49" s="117"/>
      <c r="Y49" s="117"/>
      <c r="Z49" s="57">
        <f t="shared" si="66"/>
        <v>0</v>
      </c>
      <c r="AA49" s="117"/>
      <c r="AB49" s="117"/>
      <c r="AC49" s="67">
        <f t="shared" si="67"/>
        <v>0</v>
      </c>
      <c r="AD49" s="117"/>
      <c r="AE49" s="117"/>
      <c r="AF49" s="57">
        <f t="shared" si="68"/>
        <v>0</v>
      </c>
      <c r="AG49" s="117"/>
      <c r="AH49" s="117"/>
      <c r="AI49" s="67">
        <f t="shared" si="69"/>
        <v>0</v>
      </c>
      <c r="AJ49" s="117"/>
      <c r="AK49" s="117"/>
      <c r="AL49" s="57">
        <f t="shared" si="70"/>
        <v>0</v>
      </c>
      <c r="AM49" s="68">
        <f t="shared" si="0"/>
        <v>0</v>
      </c>
      <c r="AN49" s="148" t="e">
        <f t="shared" si="57"/>
        <v>#DIV/0!</v>
      </c>
      <c r="AO49" s="68">
        <f t="shared" si="1"/>
        <v>0</v>
      </c>
      <c r="AP49" s="148" t="e">
        <f t="shared" si="71"/>
        <v>#DIV/0!</v>
      </c>
      <c r="AQ49" s="68">
        <f t="shared" si="58"/>
        <v>0</v>
      </c>
    </row>
    <row r="50" spans="1:44" x14ac:dyDescent="0.25">
      <c r="A50" s="552"/>
      <c r="B50" s="66" t="s">
        <v>33</v>
      </c>
      <c r="C50" s="117"/>
      <c r="D50" s="117"/>
      <c r="E50" s="67">
        <f t="shared" si="59"/>
        <v>0</v>
      </c>
      <c r="F50" s="117"/>
      <c r="G50" s="117"/>
      <c r="H50" s="57">
        <f t="shared" si="60"/>
        <v>0</v>
      </c>
      <c r="I50" s="117"/>
      <c r="J50" s="117"/>
      <c r="K50" s="67">
        <f t="shared" si="61"/>
        <v>0</v>
      </c>
      <c r="L50" s="117"/>
      <c r="M50" s="117"/>
      <c r="N50" s="57">
        <f t="shared" si="62"/>
        <v>0</v>
      </c>
      <c r="O50" s="117"/>
      <c r="P50" s="117"/>
      <c r="Q50" s="67">
        <f t="shared" si="63"/>
        <v>0</v>
      </c>
      <c r="R50" s="117"/>
      <c r="S50" s="117"/>
      <c r="T50" s="57">
        <f t="shared" si="64"/>
        <v>0</v>
      </c>
      <c r="U50" s="117"/>
      <c r="V50" s="117"/>
      <c r="W50" s="67">
        <f t="shared" si="65"/>
        <v>0</v>
      </c>
      <c r="X50" s="117"/>
      <c r="Y50" s="117"/>
      <c r="Z50" s="57">
        <f t="shared" si="66"/>
        <v>0</v>
      </c>
      <c r="AA50" s="117"/>
      <c r="AB50" s="117"/>
      <c r="AC50" s="67">
        <f t="shared" si="67"/>
        <v>0</v>
      </c>
      <c r="AD50" s="117"/>
      <c r="AE50" s="117"/>
      <c r="AF50" s="57">
        <f t="shared" si="68"/>
        <v>0</v>
      </c>
      <c r="AG50" s="117"/>
      <c r="AH50" s="117"/>
      <c r="AI50" s="67">
        <f t="shared" si="69"/>
        <v>0</v>
      </c>
      <c r="AJ50" s="117"/>
      <c r="AK50" s="117"/>
      <c r="AL50" s="57">
        <f t="shared" si="70"/>
        <v>0</v>
      </c>
      <c r="AM50" s="68">
        <f t="shared" si="0"/>
        <v>0</v>
      </c>
      <c r="AN50" s="148" t="e">
        <f t="shared" si="57"/>
        <v>#DIV/0!</v>
      </c>
      <c r="AO50" s="68">
        <f t="shared" si="1"/>
        <v>0</v>
      </c>
      <c r="AP50" s="148" t="e">
        <f t="shared" si="71"/>
        <v>#DIV/0!</v>
      </c>
      <c r="AQ50" s="68">
        <f t="shared" si="58"/>
        <v>0</v>
      </c>
    </row>
    <row r="51" spans="1:44" x14ac:dyDescent="0.25">
      <c r="A51" s="552"/>
      <c r="B51" s="66" t="s">
        <v>34</v>
      </c>
      <c r="C51" s="117"/>
      <c r="D51" s="117"/>
      <c r="E51" s="67">
        <f t="shared" si="59"/>
        <v>0</v>
      </c>
      <c r="F51" s="117"/>
      <c r="G51" s="117"/>
      <c r="H51" s="57">
        <f t="shared" si="60"/>
        <v>0</v>
      </c>
      <c r="I51" s="117"/>
      <c r="J51" s="117"/>
      <c r="K51" s="67">
        <f t="shared" si="61"/>
        <v>0</v>
      </c>
      <c r="L51" s="117"/>
      <c r="M51" s="117"/>
      <c r="N51" s="57">
        <f t="shared" si="62"/>
        <v>0</v>
      </c>
      <c r="O51" s="117"/>
      <c r="P51" s="117"/>
      <c r="Q51" s="67">
        <f t="shared" si="63"/>
        <v>0</v>
      </c>
      <c r="R51" s="117"/>
      <c r="S51" s="117"/>
      <c r="T51" s="57">
        <f t="shared" si="64"/>
        <v>0</v>
      </c>
      <c r="U51" s="117"/>
      <c r="V51" s="117"/>
      <c r="W51" s="67">
        <f t="shared" si="65"/>
        <v>0</v>
      </c>
      <c r="X51" s="117"/>
      <c r="Y51" s="117"/>
      <c r="Z51" s="57">
        <f t="shared" si="66"/>
        <v>0</v>
      </c>
      <c r="AA51" s="117"/>
      <c r="AB51" s="117"/>
      <c r="AC51" s="67">
        <f t="shared" si="67"/>
        <v>0</v>
      </c>
      <c r="AD51" s="117"/>
      <c r="AE51" s="117"/>
      <c r="AF51" s="57">
        <f t="shared" si="68"/>
        <v>0</v>
      </c>
      <c r="AG51" s="117"/>
      <c r="AH51" s="117"/>
      <c r="AI51" s="67">
        <f t="shared" si="69"/>
        <v>0</v>
      </c>
      <c r="AJ51" s="117"/>
      <c r="AK51" s="117"/>
      <c r="AL51" s="57">
        <f t="shared" si="70"/>
        <v>0</v>
      </c>
      <c r="AM51" s="68">
        <f t="shared" si="0"/>
        <v>0</v>
      </c>
      <c r="AN51" s="148" t="e">
        <f t="shared" si="57"/>
        <v>#DIV/0!</v>
      </c>
      <c r="AO51" s="68">
        <f t="shared" si="1"/>
        <v>0</v>
      </c>
      <c r="AP51" s="148" t="e">
        <f t="shared" si="71"/>
        <v>#DIV/0!</v>
      </c>
      <c r="AQ51" s="68">
        <f t="shared" si="58"/>
        <v>0</v>
      </c>
    </row>
    <row r="52" spans="1:44" x14ac:dyDescent="0.25">
      <c r="A52" s="552"/>
      <c r="B52" s="66" t="s">
        <v>35</v>
      </c>
      <c r="C52" s="117"/>
      <c r="D52" s="117"/>
      <c r="E52" s="67">
        <f t="shared" si="59"/>
        <v>0</v>
      </c>
      <c r="F52" s="117"/>
      <c r="G52" s="117"/>
      <c r="H52" s="57">
        <f t="shared" si="60"/>
        <v>0</v>
      </c>
      <c r="I52" s="117"/>
      <c r="J52" s="117"/>
      <c r="K52" s="67">
        <f t="shared" si="61"/>
        <v>0</v>
      </c>
      <c r="L52" s="117"/>
      <c r="M52" s="117"/>
      <c r="N52" s="57">
        <f t="shared" si="62"/>
        <v>0</v>
      </c>
      <c r="O52" s="117"/>
      <c r="P52" s="117"/>
      <c r="Q52" s="67">
        <f t="shared" si="63"/>
        <v>0</v>
      </c>
      <c r="R52" s="117"/>
      <c r="S52" s="117"/>
      <c r="T52" s="57">
        <f t="shared" si="64"/>
        <v>0</v>
      </c>
      <c r="U52" s="117"/>
      <c r="V52" s="117"/>
      <c r="W52" s="67">
        <f t="shared" si="65"/>
        <v>0</v>
      </c>
      <c r="X52" s="117"/>
      <c r="Y52" s="117"/>
      <c r="Z52" s="57">
        <f t="shared" si="66"/>
        <v>0</v>
      </c>
      <c r="AA52" s="117"/>
      <c r="AB52" s="117"/>
      <c r="AC52" s="67">
        <f t="shared" si="67"/>
        <v>0</v>
      </c>
      <c r="AD52" s="117"/>
      <c r="AE52" s="117"/>
      <c r="AF52" s="57">
        <f t="shared" si="68"/>
        <v>0</v>
      </c>
      <c r="AG52" s="117"/>
      <c r="AH52" s="117"/>
      <c r="AI52" s="67">
        <f t="shared" si="69"/>
        <v>0</v>
      </c>
      <c r="AJ52" s="117"/>
      <c r="AK52" s="117"/>
      <c r="AL52" s="57">
        <f t="shared" si="70"/>
        <v>0</v>
      </c>
      <c r="AM52" s="68">
        <f t="shared" si="0"/>
        <v>0</v>
      </c>
      <c r="AN52" s="148" t="e">
        <f t="shared" si="57"/>
        <v>#DIV/0!</v>
      </c>
      <c r="AO52" s="68">
        <f t="shared" si="1"/>
        <v>0</v>
      </c>
      <c r="AP52" s="148" t="e">
        <f t="shared" si="71"/>
        <v>#DIV/0!</v>
      </c>
      <c r="AQ52" s="68">
        <f t="shared" si="58"/>
        <v>0</v>
      </c>
    </row>
    <row r="53" spans="1:44" x14ac:dyDescent="0.25">
      <c r="A53" s="552"/>
      <c r="B53" s="66" t="s">
        <v>117</v>
      </c>
      <c r="C53" s="117"/>
      <c r="D53" s="117"/>
      <c r="E53" s="67">
        <f t="shared" si="59"/>
        <v>0</v>
      </c>
      <c r="F53" s="117"/>
      <c r="G53" s="117"/>
      <c r="H53" s="57">
        <f t="shared" si="60"/>
        <v>0</v>
      </c>
      <c r="I53" s="117"/>
      <c r="J53" s="117"/>
      <c r="K53" s="67">
        <f t="shared" si="61"/>
        <v>0</v>
      </c>
      <c r="L53" s="117"/>
      <c r="M53" s="117"/>
      <c r="N53" s="57">
        <f t="shared" si="62"/>
        <v>0</v>
      </c>
      <c r="O53" s="117"/>
      <c r="P53" s="117"/>
      <c r="Q53" s="67">
        <f t="shared" si="63"/>
        <v>0</v>
      </c>
      <c r="R53" s="117"/>
      <c r="S53" s="117"/>
      <c r="T53" s="57">
        <f t="shared" si="64"/>
        <v>0</v>
      </c>
      <c r="U53" s="117"/>
      <c r="V53" s="117"/>
      <c r="W53" s="67">
        <f t="shared" si="65"/>
        <v>0</v>
      </c>
      <c r="X53" s="117"/>
      <c r="Y53" s="117"/>
      <c r="Z53" s="57">
        <f t="shared" si="66"/>
        <v>0</v>
      </c>
      <c r="AA53" s="117"/>
      <c r="AB53" s="117"/>
      <c r="AC53" s="67">
        <f t="shared" si="67"/>
        <v>0</v>
      </c>
      <c r="AD53" s="117"/>
      <c r="AE53" s="117"/>
      <c r="AF53" s="57">
        <f t="shared" si="68"/>
        <v>0</v>
      </c>
      <c r="AG53" s="117"/>
      <c r="AH53" s="117"/>
      <c r="AI53" s="67">
        <f t="shared" si="69"/>
        <v>0</v>
      </c>
      <c r="AJ53" s="117"/>
      <c r="AK53" s="117"/>
      <c r="AL53" s="57">
        <f t="shared" si="70"/>
        <v>0</v>
      </c>
      <c r="AM53" s="68">
        <f t="shared" si="0"/>
        <v>0</v>
      </c>
      <c r="AN53" s="148" t="e">
        <f t="shared" si="57"/>
        <v>#DIV/0!</v>
      </c>
      <c r="AO53" s="68">
        <f t="shared" si="1"/>
        <v>0</v>
      </c>
      <c r="AP53" s="148" t="e">
        <f t="shared" si="71"/>
        <v>#DIV/0!</v>
      </c>
      <c r="AQ53" s="68">
        <f t="shared" si="58"/>
        <v>0</v>
      </c>
    </row>
    <row r="54" spans="1:44" x14ac:dyDescent="0.25">
      <c r="A54" s="552"/>
      <c r="B54" s="66" t="s">
        <v>37</v>
      </c>
      <c r="C54" s="117"/>
      <c r="D54" s="117"/>
      <c r="E54" s="67">
        <f t="shared" si="59"/>
        <v>0</v>
      </c>
      <c r="F54" s="117"/>
      <c r="G54" s="117"/>
      <c r="H54" s="57">
        <f t="shared" si="60"/>
        <v>0</v>
      </c>
      <c r="I54" s="117"/>
      <c r="J54" s="117"/>
      <c r="K54" s="67">
        <f t="shared" si="61"/>
        <v>0</v>
      </c>
      <c r="L54" s="117"/>
      <c r="M54" s="117"/>
      <c r="N54" s="57">
        <f t="shared" si="62"/>
        <v>0</v>
      </c>
      <c r="O54" s="117"/>
      <c r="P54" s="117"/>
      <c r="Q54" s="67">
        <f t="shared" si="63"/>
        <v>0</v>
      </c>
      <c r="R54" s="117"/>
      <c r="S54" s="117"/>
      <c r="T54" s="57">
        <f t="shared" si="64"/>
        <v>0</v>
      </c>
      <c r="U54" s="117"/>
      <c r="V54" s="117"/>
      <c r="W54" s="67">
        <f t="shared" si="65"/>
        <v>0</v>
      </c>
      <c r="X54" s="117"/>
      <c r="Y54" s="117"/>
      <c r="Z54" s="57">
        <f t="shared" si="66"/>
        <v>0</v>
      </c>
      <c r="AA54" s="117"/>
      <c r="AB54" s="117"/>
      <c r="AC54" s="67">
        <f t="shared" si="67"/>
        <v>0</v>
      </c>
      <c r="AD54" s="117"/>
      <c r="AE54" s="117"/>
      <c r="AF54" s="57">
        <f t="shared" si="68"/>
        <v>0</v>
      </c>
      <c r="AG54" s="117"/>
      <c r="AH54" s="117"/>
      <c r="AI54" s="67">
        <f t="shared" si="69"/>
        <v>0</v>
      </c>
      <c r="AJ54" s="117"/>
      <c r="AK54" s="117"/>
      <c r="AL54" s="57">
        <f t="shared" si="70"/>
        <v>0</v>
      </c>
      <c r="AM54" s="68">
        <f t="shared" si="0"/>
        <v>0</v>
      </c>
      <c r="AN54" s="148" t="e">
        <f t="shared" si="57"/>
        <v>#DIV/0!</v>
      </c>
      <c r="AO54" s="68">
        <f t="shared" si="1"/>
        <v>0</v>
      </c>
      <c r="AP54" s="148" t="e">
        <f t="shared" si="71"/>
        <v>#DIV/0!</v>
      </c>
      <c r="AQ54" s="68">
        <f t="shared" si="58"/>
        <v>0</v>
      </c>
    </row>
    <row r="55" spans="1:44" x14ac:dyDescent="0.25">
      <c r="B55" s="66" t="s">
        <v>38</v>
      </c>
      <c r="C55" s="117"/>
      <c r="D55" s="117"/>
      <c r="E55" s="67">
        <f t="shared" si="59"/>
        <v>0</v>
      </c>
      <c r="F55" s="117"/>
      <c r="G55" s="117"/>
      <c r="H55" s="57">
        <f t="shared" si="60"/>
        <v>0</v>
      </c>
      <c r="I55" s="117"/>
      <c r="J55" s="117"/>
      <c r="K55" s="67">
        <f t="shared" si="61"/>
        <v>0</v>
      </c>
      <c r="L55" s="117"/>
      <c r="M55" s="117"/>
      <c r="N55" s="57">
        <f t="shared" si="62"/>
        <v>0</v>
      </c>
      <c r="O55" s="117"/>
      <c r="P55" s="117"/>
      <c r="Q55" s="67">
        <f t="shared" si="63"/>
        <v>0</v>
      </c>
      <c r="R55" s="117"/>
      <c r="S55" s="117"/>
      <c r="T55" s="57">
        <f t="shared" si="64"/>
        <v>0</v>
      </c>
      <c r="U55" s="117"/>
      <c r="V55" s="117"/>
      <c r="W55" s="67">
        <f t="shared" si="65"/>
        <v>0</v>
      </c>
      <c r="X55" s="117"/>
      <c r="Y55" s="117"/>
      <c r="Z55" s="57">
        <f t="shared" si="66"/>
        <v>0</v>
      </c>
      <c r="AA55" s="117"/>
      <c r="AB55" s="117"/>
      <c r="AC55" s="67">
        <f t="shared" si="67"/>
        <v>0</v>
      </c>
      <c r="AD55" s="117"/>
      <c r="AE55" s="117"/>
      <c r="AF55" s="57">
        <f t="shared" si="68"/>
        <v>0</v>
      </c>
      <c r="AG55" s="117"/>
      <c r="AH55" s="117"/>
      <c r="AI55" s="67">
        <f t="shared" si="69"/>
        <v>0</v>
      </c>
      <c r="AJ55" s="117"/>
      <c r="AK55" s="117"/>
      <c r="AL55" s="57">
        <f t="shared" si="70"/>
        <v>0</v>
      </c>
      <c r="AM55" s="68">
        <f t="shared" si="0"/>
        <v>0</v>
      </c>
      <c r="AN55" s="148" t="e">
        <f t="shared" si="57"/>
        <v>#DIV/0!</v>
      </c>
      <c r="AO55" s="68">
        <f t="shared" si="1"/>
        <v>0</v>
      </c>
      <c r="AP55" s="148" t="e">
        <f t="shared" si="71"/>
        <v>#DIV/0!</v>
      </c>
      <c r="AQ55" s="68">
        <f t="shared" si="58"/>
        <v>0</v>
      </c>
    </row>
    <row r="56" spans="1:44" x14ac:dyDescent="0.25">
      <c r="B56" s="66" t="s">
        <v>39</v>
      </c>
      <c r="C56" s="117"/>
      <c r="D56" s="117"/>
      <c r="E56" s="67">
        <f t="shared" si="59"/>
        <v>0</v>
      </c>
      <c r="F56" s="117"/>
      <c r="G56" s="117"/>
      <c r="H56" s="57">
        <f t="shared" si="60"/>
        <v>0</v>
      </c>
      <c r="I56" s="117"/>
      <c r="J56" s="117"/>
      <c r="K56" s="67">
        <f t="shared" si="61"/>
        <v>0</v>
      </c>
      <c r="L56" s="117"/>
      <c r="M56" s="117"/>
      <c r="N56" s="57">
        <f t="shared" si="62"/>
        <v>0</v>
      </c>
      <c r="O56" s="117"/>
      <c r="P56" s="117"/>
      <c r="Q56" s="67">
        <f t="shared" si="63"/>
        <v>0</v>
      </c>
      <c r="R56" s="117"/>
      <c r="S56" s="117"/>
      <c r="T56" s="57">
        <f t="shared" si="64"/>
        <v>0</v>
      </c>
      <c r="U56" s="117"/>
      <c r="V56" s="117"/>
      <c r="W56" s="67">
        <f t="shared" si="65"/>
        <v>0</v>
      </c>
      <c r="X56" s="117"/>
      <c r="Y56" s="117"/>
      <c r="Z56" s="57">
        <f t="shared" si="66"/>
        <v>0</v>
      </c>
      <c r="AA56" s="117"/>
      <c r="AB56" s="117"/>
      <c r="AC56" s="67">
        <f t="shared" si="67"/>
        <v>0</v>
      </c>
      <c r="AD56" s="117"/>
      <c r="AE56" s="117"/>
      <c r="AF56" s="57">
        <f t="shared" si="68"/>
        <v>0</v>
      </c>
      <c r="AG56" s="117"/>
      <c r="AH56" s="117"/>
      <c r="AI56" s="67">
        <f t="shared" si="69"/>
        <v>0</v>
      </c>
      <c r="AJ56" s="117"/>
      <c r="AK56" s="117"/>
      <c r="AL56" s="57">
        <f t="shared" si="70"/>
        <v>0</v>
      </c>
      <c r="AM56" s="68">
        <f t="shared" si="0"/>
        <v>0</v>
      </c>
      <c r="AN56" s="148" t="e">
        <f t="shared" si="57"/>
        <v>#DIV/0!</v>
      </c>
      <c r="AO56" s="68">
        <f t="shared" si="1"/>
        <v>0</v>
      </c>
      <c r="AP56" s="148" t="e">
        <f t="shared" si="71"/>
        <v>#DIV/0!</v>
      </c>
      <c r="AQ56" s="68">
        <f t="shared" si="58"/>
        <v>0</v>
      </c>
    </row>
    <row r="57" spans="1:44" x14ac:dyDescent="0.25">
      <c r="B57" s="66" t="s">
        <v>40</v>
      </c>
      <c r="C57" s="117"/>
      <c r="D57" s="117"/>
      <c r="E57" s="67">
        <f t="shared" si="59"/>
        <v>0</v>
      </c>
      <c r="F57" s="117"/>
      <c r="G57" s="117"/>
      <c r="H57" s="57">
        <f t="shared" si="60"/>
        <v>0</v>
      </c>
      <c r="I57" s="117"/>
      <c r="J57" s="117"/>
      <c r="K57" s="67">
        <f t="shared" si="61"/>
        <v>0</v>
      </c>
      <c r="L57" s="117"/>
      <c r="M57" s="117"/>
      <c r="N57" s="57">
        <f t="shared" si="62"/>
        <v>0</v>
      </c>
      <c r="O57" s="117"/>
      <c r="P57" s="117"/>
      <c r="Q57" s="67">
        <f t="shared" si="63"/>
        <v>0</v>
      </c>
      <c r="R57" s="117"/>
      <c r="S57" s="117"/>
      <c r="T57" s="57">
        <f t="shared" si="64"/>
        <v>0</v>
      </c>
      <c r="U57" s="117"/>
      <c r="V57" s="117"/>
      <c r="W57" s="67">
        <f t="shared" si="65"/>
        <v>0</v>
      </c>
      <c r="X57" s="117"/>
      <c r="Y57" s="117"/>
      <c r="Z57" s="57">
        <f t="shared" si="66"/>
        <v>0</v>
      </c>
      <c r="AA57" s="117"/>
      <c r="AB57" s="117"/>
      <c r="AC57" s="67">
        <f t="shared" si="67"/>
        <v>0</v>
      </c>
      <c r="AD57" s="117"/>
      <c r="AE57" s="117"/>
      <c r="AF57" s="57">
        <f t="shared" si="68"/>
        <v>0</v>
      </c>
      <c r="AG57" s="117"/>
      <c r="AH57" s="117"/>
      <c r="AI57" s="67">
        <f t="shared" si="69"/>
        <v>0</v>
      </c>
      <c r="AJ57" s="117"/>
      <c r="AK57" s="117"/>
      <c r="AL57" s="57">
        <f t="shared" si="70"/>
        <v>0</v>
      </c>
      <c r="AM57" s="68">
        <f t="shared" si="0"/>
        <v>0</v>
      </c>
      <c r="AN57" s="148" t="e">
        <f t="shared" si="57"/>
        <v>#DIV/0!</v>
      </c>
      <c r="AO57" s="68">
        <f t="shared" si="1"/>
        <v>0</v>
      </c>
      <c r="AP57" s="148" t="e">
        <f t="shared" si="71"/>
        <v>#DIV/0!</v>
      </c>
      <c r="AQ57" s="68">
        <f t="shared" si="58"/>
        <v>0</v>
      </c>
    </row>
    <row r="58" spans="1:44" x14ac:dyDescent="0.25">
      <c r="B58" s="66" t="s">
        <v>41</v>
      </c>
      <c r="C58" s="117"/>
      <c r="D58" s="117"/>
      <c r="E58" s="67">
        <f t="shared" si="59"/>
        <v>0</v>
      </c>
      <c r="F58" s="117"/>
      <c r="G58" s="117"/>
      <c r="H58" s="57">
        <f t="shared" si="60"/>
        <v>0</v>
      </c>
      <c r="I58" s="117"/>
      <c r="J58" s="117"/>
      <c r="K58" s="67">
        <f t="shared" si="61"/>
        <v>0</v>
      </c>
      <c r="L58" s="117"/>
      <c r="M58" s="117"/>
      <c r="N58" s="57">
        <f t="shared" si="62"/>
        <v>0</v>
      </c>
      <c r="O58" s="117"/>
      <c r="P58" s="117"/>
      <c r="Q58" s="67">
        <f t="shared" si="63"/>
        <v>0</v>
      </c>
      <c r="R58" s="117"/>
      <c r="S58" s="117"/>
      <c r="T58" s="57">
        <f t="shared" si="64"/>
        <v>0</v>
      </c>
      <c r="U58" s="117"/>
      <c r="V58" s="117"/>
      <c r="W58" s="67">
        <f t="shared" si="65"/>
        <v>0</v>
      </c>
      <c r="X58" s="117"/>
      <c r="Y58" s="117"/>
      <c r="Z58" s="57">
        <f t="shared" si="66"/>
        <v>0</v>
      </c>
      <c r="AA58" s="117"/>
      <c r="AB58" s="117"/>
      <c r="AC58" s="67">
        <f t="shared" si="67"/>
        <v>0</v>
      </c>
      <c r="AD58" s="117"/>
      <c r="AE58" s="117"/>
      <c r="AF58" s="57">
        <f t="shared" si="68"/>
        <v>0</v>
      </c>
      <c r="AG58" s="117"/>
      <c r="AH58" s="117"/>
      <c r="AI58" s="67">
        <f t="shared" si="69"/>
        <v>0</v>
      </c>
      <c r="AJ58" s="117"/>
      <c r="AK58" s="117"/>
      <c r="AL58" s="57">
        <f t="shared" si="70"/>
        <v>0</v>
      </c>
      <c r="AM58" s="68">
        <f t="shared" si="0"/>
        <v>0</v>
      </c>
      <c r="AN58" s="148" t="e">
        <f t="shared" si="57"/>
        <v>#DIV/0!</v>
      </c>
      <c r="AO58" s="68">
        <f t="shared" si="1"/>
        <v>0</v>
      </c>
      <c r="AP58" s="148" t="e">
        <f t="shared" si="71"/>
        <v>#DIV/0!</v>
      </c>
      <c r="AQ58" s="68">
        <f t="shared" si="58"/>
        <v>0</v>
      </c>
    </row>
    <row r="59" spans="1:44" x14ac:dyDescent="0.25">
      <c r="B59" s="73" t="s">
        <v>118</v>
      </c>
      <c r="C59" s="62">
        <f>SUM(C42:C58)</f>
        <v>0</v>
      </c>
      <c r="D59" s="62">
        <f>SUM(D42:D58)</f>
        <v>0</v>
      </c>
      <c r="E59" s="62">
        <f>+D59-C59</f>
        <v>0</v>
      </c>
      <c r="F59" s="63">
        <f>SUM(F42:F58)</f>
        <v>0</v>
      </c>
      <c r="G59" s="63">
        <f>SUM(G42:G58)</f>
        <v>0</v>
      </c>
      <c r="H59" s="63">
        <f>+G59-F59</f>
        <v>0</v>
      </c>
      <c r="I59" s="62">
        <f>SUM(I42:I58)</f>
        <v>0</v>
      </c>
      <c r="J59" s="62">
        <f>SUM(J42:J58)</f>
        <v>0</v>
      </c>
      <c r="K59" s="62">
        <f>+J59-I59</f>
        <v>0</v>
      </c>
      <c r="L59" s="63">
        <f>SUM(L42:L58)</f>
        <v>0</v>
      </c>
      <c r="M59" s="63">
        <f>SUM(M42:M58)</f>
        <v>0</v>
      </c>
      <c r="N59" s="63">
        <f>+M59-L59</f>
        <v>0</v>
      </c>
      <c r="O59" s="62">
        <f>SUM(O42:O58)</f>
        <v>0</v>
      </c>
      <c r="P59" s="62">
        <f>SUM(P42:P58)</f>
        <v>0</v>
      </c>
      <c r="Q59" s="62">
        <f>+P59-O59</f>
        <v>0</v>
      </c>
      <c r="R59" s="63">
        <f>SUM(R42:R58)</f>
        <v>0</v>
      </c>
      <c r="S59" s="63">
        <f>SUM(S42:S58)</f>
        <v>0</v>
      </c>
      <c r="T59" s="63">
        <f>+S59-R59</f>
        <v>0</v>
      </c>
      <c r="U59" s="62">
        <f>SUM(U42:U58)</f>
        <v>0</v>
      </c>
      <c r="V59" s="62">
        <f>SUM(V42:V58)</f>
        <v>0</v>
      </c>
      <c r="W59" s="62">
        <f>+V59-U59</f>
        <v>0</v>
      </c>
      <c r="X59" s="63">
        <f>SUM(X42:X58)</f>
        <v>0</v>
      </c>
      <c r="Y59" s="63">
        <f>SUM(Y42:Y58)</f>
        <v>0</v>
      </c>
      <c r="Z59" s="63">
        <f>+Y59-X59</f>
        <v>0</v>
      </c>
      <c r="AA59" s="62">
        <f>SUM(AA42:AA58)</f>
        <v>0</v>
      </c>
      <c r="AB59" s="62">
        <f>SUM(AB42:AB58)</f>
        <v>0</v>
      </c>
      <c r="AC59" s="62">
        <f>+AB59-AA59</f>
        <v>0</v>
      </c>
      <c r="AD59" s="63">
        <f>SUM(AD42:AD58)</f>
        <v>0</v>
      </c>
      <c r="AE59" s="63">
        <f>SUM(AE42:AE58)</f>
        <v>0</v>
      </c>
      <c r="AF59" s="63">
        <f>+AE59-AD59</f>
        <v>0</v>
      </c>
      <c r="AG59" s="62">
        <f>SUM(AG42:AG58)</f>
        <v>0</v>
      </c>
      <c r="AH59" s="62">
        <f>SUM(AH42:AH58)</f>
        <v>0</v>
      </c>
      <c r="AI59" s="62">
        <f>+AH59-AG59</f>
        <v>0</v>
      </c>
      <c r="AJ59" s="63">
        <f>SUM(AJ42:AJ58)</f>
        <v>0</v>
      </c>
      <c r="AK59" s="63">
        <f>SUM(AK42:AK58)</f>
        <v>0</v>
      </c>
      <c r="AL59" s="63">
        <f>+AK59-AJ59</f>
        <v>0</v>
      </c>
      <c r="AM59" s="64">
        <f t="shared" si="0"/>
        <v>0</v>
      </c>
      <c r="AN59" s="158" t="e">
        <f t="shared" si="57"/>
        <v>#DIV/0!</v>
      </c>
      <c r="AO59" s="64">
        <f t="shared" si="1"/>
        <v>0</v>
      </c>
      <c r="AP59" s="158" t="e">
        <f t="shared" si="71"/>
        <v>#DIV/0!</v>
      </c>
      <c r="AQ59" s="64">
        <f>+AO59-AM59</f>
        <v>0</v>
      </c>
    </row>
    <row r="60" spans="1:44" x14ac:dyDescent="0.25">
      <c r="B60" s="73" t="s">
        <v>42</v>
      </c>
      <c r="C60" s="62">
        <f>+C26+C39+C59</f>
        <v>0</v>
      </c>
      <c r="D60" s="62">
        <f>+D26+D39+D59</f>
        <v>0</v>
      </c>
      <c r="E60" s="62">
        <f>+D60-C60</f>
        <v>0</v>
      </c>
      <c r="F60" s="63">
        <f>+F26+F39+F59</f>
        <v>0</v>
      </c>
      <c r="G60" s="63">
        <f>+G26+G39+G59</f>
        <v>0</v>
      </c>
      <c r="H60" s="63">
        <f>+G60-F60</f>
        <v>0</v>
      </c>
      <c r="I60" s="62">
        <f>+I26+I39+I59</f>
        <v>0</v>
      </c>
      <c r="J60" s="62">
        <f>+J26+J39+J59</f>
        <v>0</v>
      </c>
      <c r="K60" s="62">
        <f>+J60-I60</f>
        <v>0</v>
      </c>
      <c r="L60" s="63">
        <f>+L26+L39+L59</f>
        <v>0</v>
      </c>
      <c r="M60" s="63">
        <f>+M26+M39+M59</f>
        <v>0</v>
      </c>
      <c r="N60" s="63">
        <f>+M60-L60</f>
        <v>0</v>
      </c>
      <c r="O60" s="62">
        <f>+O26+O39+O59</f>
        <v>0</v>
      </c>
      <c r="P60" s="62">
        <f>+P26+P39+P59</f>
        <v>0</v>
      </c>
      <c r="Q60" s="62">
        <f>+P60-O60</f>
        <v>0</v>
      </c>
      <c r="R60" s="63">
        <f>+R26+R39+R59</f>
        <v>0</v>
      </c>
      <c r="S60" s="63">
        <f>+S26+S39+S59</f>
        <v>0</v>
      </c>
      <c r="T60" s="63">
        <f>+S60-R60</f>
        <v>0</v>
      </c>
      <c r="U60" s="62">
        <f>+U26+U39+U59</f>
        <v>0</v>
      </c>
      <c r="V60" s="62">
        <f>+V26+V39+V59</f>
        <v>0</v>
      </c>
      <c r="W60" s="62">
        <f>+V60-U60</f>
        <v>0</v>
      </c>
      <c r="X60" s="63">
        <f>+X26+X39+X59</f>
        <v>0</v>
      </c>
      <c r="Y60" s="63">
        <f>+Y26+Y39+Y59</f>
        <v>0</v>
      </c>
      <c r="Z60" s="63">
        <f>+Y60-X60</f>
        <v>0</v>
      </c>
      <c r="AA60" s="62">
        <f>+AA26+AA39+AA59</f>
        <v>0</v>
      </c>
      <c r="AB60" s="62">
        <f>+AB26+AB39+AB59</f>
        <v>0</v>
      </c>
      <c r="AC60" s="62">
        <f>+AB60-AA60</f>
        <v>0</v>
      </c>
      <c r="AD60" s="63">
        <f>+AD26+AD39+AD59</f>
        <v>0</v>
      </c>
      <c r="AE60" s="63">
        <f>+AE26+AE39+AE59</f>
        <v>0</v>
      </c>
      <c r="AF60" s="63">
        <f>+AE60-AD60</f>
        <v>0</v>
      </c>
      <c r="AG60" s="62">
        <f>+AG26+AG39+AG59</f>
        <v>0</v>
      </c>
      <c r="AH60" s="62">
        <f>+AH26+AH39+AH59</f>
        <v>0</v>
      </c>
      <c r="AI60" s="62">
        <f>+AH60-AG60</f>
        <v>0</v>
      </c>
      <c r="AJ60" s="63">
        <f>+AJ26+AJ39+AJ59</f>
        <v>0</v>
      </c>
      <c r="AK60" s="63">
        <f>+AK26+AK39+AK59</f>
        <v>0</v>
      </c>
      <c r="AL60" s="63">
        <f>+AK60-AJ60</f>
        <v>0</v>
      </c>
      <c r="AM60" s="64">
        <f t="shared" si="0"/>
        <v>0</v>
      </c>
      <c r="AN60" s="158" t="e">
        <f t="shared" si="57"/>
        <v>#DIV/0!</v>
      </c>
      <c r="AO60" s="64">
        <f t="shared" si="1"/>
        <v>0</v>
      </c>
      <c r="AP60" s="158" t="e">
        <f t="shared" si="71"/>
        <v>#DIV/0!</v>
      </c>
      <c r="AQ60" s="64">
        <f>+AO60-AM60</f>
        <v>0</v>
      </c>
    </row>
    <row r="61" spans="1:44" x14ac:dyDescent="0.25">
      <c r="B61" s="161" t="s">
        <v>43</v>
      </c>
      <c r="C61" s="62">
        <f>+C23-C60</f>
        <v>0</v>
      </c>
      <c r="D61" s="62">
        <f>+D23-D60</f>
        <v>0</v>
      </c>
      <c r="E61" s="62">
        <f>+D61-C61</f>
        <v>0</v>
      </c>
      <c r="F61" s="63">
        <f>+F23-F60</f>
        <v>0</v>
      </c>
      <c r="G61" s="63">
        <f>+G23-G60</f>
        <v>0</v>
      </c>
      <c r="H61" s="63">
        <f>+G61-F61</f>
        <v>0</v>
      </c>
      <c r="I61" s="62">
        <f>+I23-I60</f>
        <v>0</v>
      </c>
      <c r="J61" s="62">
        <f>+J23-J60</f>
        <v>0</v>
      </c>
      <c r="K61" s="62">
        <f>+J61-I61</f>
        <v>0</v>
      </c>
      <c r="L61" s="63">
        <f>+L23-L60</f>
        <v>0</v>
      </c>
      <c r="M61" s="63">
        <f>+M23-M60</f>
        <v>0</v>
      </c>
      <c r="N61" s="63">
        <f>+M61-L61</f>
        <v>0</v>
      </c>
      <c r="O61" s="62">
        <f>+O23-O60</f>
        <v>0</v>
      </c>
      <c r="P61" s="62">
        <f>+P23-P60</f>
        <v>0</v>
      </c>
      <c r="Q61" s="62">
        <f>+P61-O61</f>
        <v>0</v>
      </c>
      <c r="R61" s="63">
        <f>+R23-R60</f>
        <v>0</v>
      </c>
      <c r="S61" s="63">
        <f>+S23-S60</f>
        <v>0</v>
      </c>
      <c r="T61" s="63">
        <f>+S61-R61</f>
        <v>0</v>
      </c>
      <c r="U61" s="62">
        <f>+U23-U60</f>
        <v>0</v>
      </c>
      <c r="V61" s="62">
        <f>+V23-V60</f>
        <v>0</v>
      </c>
      <c r="W61" s="62">
        <f>+V61-U61</f>
        <v>0</v>
      </c>
      <c r="X61" s="63">
        <f>+X23-X60</f>
        <v>0</v>
      </c>
      <c r="Y61" s="63">
        <f>+Y23-Y60</f>
        <v>0</v>
      </c>
      <c r="Z61" s="63">
        <f>+Y61-X61</f>
        <v>0</v>
      </c>
      <c r="AA61" s="62">
        <f>+AA23-AA60</f>
        <v>0</v>
      </c>
      <c r="AB61" s="62">
        <f>+AB23-AB60</f>
        <v>0</v>
      </c>
      <c r="AC61" s="62">
        <f>+AB61-AA61</f>
        <v>0</v>
      </c>
      <c r="AD61" s="63">
        <f>+AD23-AD60</f>
        <v>0</v>
      </c>
      <c r="AE61" s="63">
        <f>+AE23-AE60</f>
        <v>0</v>
      </c>
      <c r="AF61" s="63">
        <f>+AE61-AD61</f>
        <v>0</v>
      </c>
      <c r="AG61" s="62">
        <f>+AG23-AG60</f>
        <v>0</v>
      </c>
      <c r="AH61" s="62">
        <f>+AH23-AH60</f>
        <v>0</v>
      </c>
      <c r="AI61" s="62">
        <f>+AH61-AG61</f>
        <v>0</v>
      </c>
      <c r="AJ61" s="63">
        <f>+AJ23-AJ60</f>
        <v>0</v>
      </c>
      <c r="AK61" s="63">
        <f>+AK23-AK60</f>
        <v>0</v>
      </c>
      <c r="AL61" s="63">
        <f>+AK61-AJ61</f>
        <v>0</v>
      </c>
      <c r="AM61" s="64">
        <f>AM23-AM60</f>
        <v>0</v>
      </c>
      <c r="AN61" s="158" t="e">
        <f t="shared" si="57"/>
        <v>#DIV/0!</v>
      </c>
      <c r="AO61" s="64">
        <f>AO23-AO60</f>
        <v>0</v>
      </c>
      <c r="AP61" s="158" t="e">
        <f t="shared" si="71"/>
        <v>#DIV/0!</v>
      </c>
      <c r="AQ61" s="68">
        <f>+AO61-AM61</f>
        <v>0</v>
      </c>
    </row>
    <row r="62" spans="1:44" hidden="1" x14ac:dyDescent="0.25">
      <c r="B62" s="77" t="s">
        <v>202</v>
      </c>
      <c r="C62" s="78" t="s">
        <v>203</v>
      </c>
      <c r="D62" s="78">
        <f>+IF(D61=0,0,1)</f>
        <v>0</v>
      </c>
      <c r="E62" s="78"/>
      <c r="F62" s="78"/>
      <c r="G62" s="78">
        <f>+IF(G61=0,0,1)</f>
        <v>0</v>
      </c>
      <c r="H62" s="78"/>
      <c r="I62" s="78"/>
      <c r="J62" s="78">
        <f>+IF(J61=0,0,1)</f>
        <v>0</v>
      </c>
      <c r="K62" s="78"/>
      <c r="L62" s="78"/>
      <c r="M62" s="78">
        <f>+IF(M61=0,0,1)</f>
        <v>0</v>
      </c>
      <c r="N62" s="78"/>
      <c r="O62" s="78"/>
      <c r="P62" s="78">
        <f>+IF(P61=0,0,1)</f>
        <v>0</v>
      </c>
      <c r="Q62" s="78"/>
      <c r="R62" s="78"/>
      <c r="S62" s="78">
        <f>+IF(S61=0,0,1)</f>
        <v>0</v>
      </c>
      <c r="T62" s="78"/>
      <c r="U62" s="78"/>
      <c r="V62" s="78">
        <f>+IF(V61=0,0,1)</f>
        <v>0</v>
      </c>
      <c r="W62" s="78"/>
      <c r="X62" s="78"/>
      <c r="Y62" s="78">
        <f>+IF(Y61=0,0,1)</f>
        <v>0</v>
      </c>
      <c r="Z62" s="78"/>
      <c r="AA62" s="78"/>
      <c r="AB62" s="78">
        <f>+IF(AB61=0,0,1)</f>
        <v>0</v>
      </c>
      <c r="AC62" s="78"/>
      <c r="AD62" s="78"/>
      <c r="AE62" s="78">
        <f>+IF(AE61=0,0,1)</f>
        <v>0</v>
      </c>
      <c r="AF62" s="78"/>
      <c r="AG62" s="78"/>
      <c r="AH62" s="78">
        <f>+IF(AH61=0,0,1)</f>
        <v>0</v>
      </c>
      <c r="AI62" s="78"/>
      <c r="AJ62" s="78"/>
      <c r="AK62" s="78">
        <f>+IF(AK61=0,0,1)</f>
        <v>0</v>
      </c>
      <c r="AL62" s="78"/>
      <c r="AM62" s="78"/>
      <c r="AN62" s="79"/>
      <c r="AO62" s="78"/>
      <c r="AP62" s="80"/>
      <c r="AQ62" s="78"/>
      <c r="AR62" s="78">
        <f>SUM(D62:AQ62)</f>
        <v>0</v>
      </c>
    </row>
    <row r="63" spans="1:44" x14ac:dyDescent="0.25">
      <c r="B63" s="162" t="s">
        <v>93</v>
      </c>
    </row>
  </sheetData>
  <sheetProtection algorithmName="SHA-512" hashValue="5RqNAYsZFmjNzMOVLhEE5OvAbrSJeuCUGSQ8Y+60yplYmzsdbRY8zdx2SprjdUZxVt23b1R7BuTmrIYPly99wg==" saltValue="n0AmiGY6gVeExJXX4n7Stw==" spinCount="100000" sheet="1" objects="1" scenarios="1"/>
  <mergeCells count="29">
    <mergeCell ref="A49:A54"/>
    <mergeCell ref="A20:A25"/>
    <mergeCell ref="B5:B6"/>
    <mergeCell ref="C5:E5"/>
    <mergeCell ref="C4:E4"/>
    <mergeCell ref="F4:H4"/>
    <mergeCell ref="F5:H5"/>
    <mergeCell ref="I4:K4"/>
    <mergeCell ref="I5:K5"/>
    <mergeCell ref="L4:N4"/>
    <mergeCell ref="L5:N5"/>
    <mergeCell ref="O4:Q4"/>
    <mergeCell ref="O5:Q5"/>
    <mergeCell ref="R4:T4"/>
    <mergeCell ref="R5:T5"/>
    <mergeCell ref="U4:W4"/>
    <mergeCell ref="U5:W5"/>
    <mergeCell ref="X4:Z4"/>
    <mergeCell ref="X5:Z5"/>
    <mergeCell ref="AA4:AC4"/>
    <mergeCell ref="AA5:AC5"/>
    <mergeCell ref="AD4:AF4"/>
    <mergeCell ref="AD5:AF5"/>
    <mergeCell ref="AG4:AI4"/>
    <mergeCell ref="AG5:AI5"/>
    <mergeCell ref="AJ4:AL4"/>
    <mergeCell ref="AJ5:AL5"/>
    <mergeCell ref="AM4:AQ4"/>
    <mergeCell ref="AM5:AQ5"/>
  </mergeCells>
  <conditionalFormatting sqref="B5:B6">
    <cfRule type="containsText" dxfId="381" priority="1" operator="containsText" text="escluso">
      <formula>NOT(ISERROR(SEARCH("escluso",B5)))</formula>
    </cfRule>
  </conditionalFormatting>
  <conditionalFormatting sqref="C61:AQ62">
    <cfRule type="cellIs" dxfId="380" priority="2" operator="lessThan">
      <formula>0</formula>
    </cfRule>
  </conditionalFormatting>
  <conditionalFormatting sqref="E7:E8">
    <cfRule type="cellIs" dxfId="379" priority="221" operator="lessThan">
      <formula>0</formula>
    </cfRule>
  </conditionalFormatting>
  <conditionalFormatting sqref="E9:E13">
    <cfRule type="cellIs" dxfId="378" priority="220" operator="lessThan">
      <formula>0</formula>
    </cfRule>
  </conditionalFormatting>
  <conditionalFormatting sqref="E14">
    <cfRule type="cellIs" dxfId="377" priority="219" operator="lessThan">
      <formula>0</formula>
    </cfRule>
  </conditionalFormatting>
  <conditionalFormatting sqref="E15:E19">
    <cfRule type="cellIs" dxfId="376" priority="217" operator="lessThan">
      <formula>0</formula>
    </cfRule>
  </conditionalFormatting>
  <conditionalFormatting sqref="E20">
    <cfRule type="cellIs" dxfId="375" priority="16" operator="greaterThan">
      <formula>0</formula>
    </cfRule>
  </conditionalFormatting>
  <conditionalFormatting sqref="E21">
    <cfRule type="cellIs" dxfId="374" priority="215" operator="lessThan">
      <formula>0</formula>
    </cfRule>
  </conditionalFormatting>
  <conditionalFormatting sqref="E23">
    <cfRule type="cellIs" dxfId="373" priority="213" operator="lessThan">
      <formula>0</formula>
    </cfRule>
  </conditionalFormatting>
  <conditionalFormatting sqref="E24:E25">
    <cfRule type="cellIs" dxfId="372" priority="211" operator="greaterThan">
      <formula>0</formula>
    </cfRule>
  </conditionalFormatting>
  <conditionalFormatting sqref="E26">
    <cfRule type="cellIs" dxfId="371" priority="209" operator="greaterThan">
      <formula>0</formula>
    </cfRule>
  </conditionalFormatting>
  <conditionalFormatting sqref="E28:E38">
    <cfRule type="cellIs" dxfId="370" priority="208" operator="greaterThan">
      <formula>0</formula>
    </cfRule>
  </conditionalFormatting>
  <conditionalFormatting sqref="E39">
    <cfRule type="cellIs" dxfId="369" priority="207" operator="greaterThan">
      <formula>0</formula>
    </cfRule>
  </conditionalFormatting>
  <conditionalFormatting sqref="E42:E58">
    <cfRule type="cellIs" dxfId="368" priority="206" operator="greaterThan">
      <formula>0</formula>
    </cfRule>
  </conditionalFormatting>
  <conditionalFormatting sqref="E59:E60">
    <cfRule type="cellIs" dxfId="367" priority="205" operator="greaterThan">
      <formula>0</formula>
    </cfRule>
  </conditionalFormatting>
  <conditionalFormatting sqref="H7:H8">
    <cfRule type="cellIs" dxfId="366" priority="202" operator="lessThan">
      <formula>0</formula>
    </cfRule>
  </conditionalFormatting>
  <conditionalFormatting sqref="H9:H13">
    <cfRule type="cellIs" dxfId="365" priority="201" operator="lessThan">
      <formula>0</formula>
    </cfRule>
  </conditionalFormatting>
  <conditionalFormatting sqref="H14">
    <cfRule type="cellIs" dxfId="364" priority="200" operator="lessThan">
      <formula>0</formula>
    </cfRule>
  </conditionalFormatting>
  <conditionalFormatting sqref="H15:H19">
    <cfRule type="cellIs" dxfId="363" priority="199" operator="lessThan">
      <formula>0</formula>
    </cfRule>
  </conditionalFormatting>
  <conditionalFormatting sqref="H20">
    <cfRule type="cellIs" dxfId="362" priority="15" operator="greaterThan">
      <formula>0</formula>
    </cfRule>
  </conditionalFormatting>
  <conditionalFormatting sqref="H21">
    <cfRule type="cellIs" dxfId="361" priority="198" operator="lessThan">
      <formula>0</formula>
    </cfRule>
  </conditionalFormatting>
  <conditionalFormatting sqref="H23">
    <cfRule type="cellIs" dxfId="360" priority="197" operator="lessThan">
      <formula>0</formula>
    </cfRule>
  </conditionalFormatting>
  <conditionalFormatting sqref="H24:H25">
    <cfRule type="cellIs" dxfId="359" priority="196" operator="greaterThan">
      <formula>0</formula>
    </cfRule>
  </conditionalFormatting>
  <conditionalFormatting sqref="H26">
    <cfRule type="cellIs" dxfId="358" priority="195" operator="greaterThan">
      <formula>0</formula>
    </cfRule>
  </conditionalFormatting>
  <conditionalFormatting sqref="H28:H38">
    <cfRule type="cellIs" dxfId="357" priority="194" operator="greaterThan">
      <formula>0</formula>
    </cfRule>
  </conditionalFormatting>
  <conditionalFormatting sqref="H39">
    <cfRule type="cellIs" dxfId="356" priority="193" operator="greaterThan">
      <formula>0</formula>
    </cfRule>
  </conditionalFormatting>
  <conditionalFormatting sqref="H42:H58">
    <cfRule type="cellIs" dxfId="355" priority="192" operator="greaterThan">
      <formula>0</formula>
    </cfRule>
  </conditionalFormatting>
  <conditionalFormatting sqref="H59:H60">
    <cfRule type="cellIs" dxfId="354" priority="191" operator="greaterThan">
      <formula>0</formula>
    </cfRule>
  </conditionalFormatting>
  <conditionalFormatting sqref="K7:K8">
    <cfRule type="cellIs" dxfId="353" priority="188" operator="lessThan">
      <formula>0</formula>
    </cfRule>
  </conditionalFormatting>
  <conditionalFormatting sqref="K9:K13">
    <cfRule type="cellIs" dxfId="352" priority="187" operator="lessThan">
      <formula>0</formula>
    </cfRule>
  </conditionalFormatting>
  <conditionalFormatting sqref="K14">
    <cfRule type="cellIs" dxfId="351" priority="186" operator="lessThan">
      <formula>0</formula>
    </cfRule>
  </conditionalFormatting>
  <conditionalFormatting sqref="K15:K19">
    <cfRule type="cellIs" dxfId="350" priority="185" operator="lessThan">
      <formula>0</formula>
    </cfRule>
  </conditionalFormatting>
  <conditionalFormatting sqref="K20">
    <cfRule type="cellIs" dxfId="349" priority="14" operator="greaterThan">
      <formula>0</formula>
    </cfRule>
  </conditionalFormatting>
  <conditionalFormatting sqref="K21">
    <cfRule type="cellIs" dxfId="348" priority="184" operator="lessThan">
      <formula>0</formula>
    </cfRule>
  </conditionalFormatting>
  <conditionalFormatting sqref="K23">
    <cfRule type="cellIs" dxfId="347" priority="183" operator="lessThan">
      <formula>0</formula>
    </cfRule>
  </conditionalFormatting>
  <conditionalFormatting sqref="K24:K25">
    <cfRule type="cellIs" dxfId="346" priority="182" operator="greaterThan">
      <formula>0</formula>
    </cfRule>
  </conditionalFormatting>
  <conditionalFormatting sqref="K26">
    <cfRule type="cellIs" dxfId="345" priority="181" operator="greaterThan">
      <formula>0</formula>
    </cfRule>
  </conditionalFormatting>
  <conditionalFormatting sqref="K28:K38">
    <cfRule type="cellIs" dxfId="344" priority="180" operator="greaterThan">
      <formula>0</formula>
    </cfRule>
  </conditionalFormatting>
  <conditionalFormatting sqref="K39">
    <cfRule type="cellIs" dxfId="343" priority="179" operator="greaterThan">
      <formula>0</formula>
    </cfRule>
  </conditionalFormatting>
  <conditionalFormatting sqref="K42:K58">
    <cfRule type="cellIs" dxfId="342" priority="178" operator="greaterThan">
      <formula>0</formula>
    </cfRule>
  </conditionalFormatting>
  <conditionalFormatting sqref="K59:K60">
    <cfRule type="cellIs" dxfId="341" priority="177" operator="greaterThan">
      <formula>0</formula>
    </cfRule>
  </conditionalFormatting>
  <conditionalFormatting sqref="N7:N8">
    <cfRule type="cellIs" dxfId="340" priority="174" operator="lessThan">
      <formula>0</formula>
    </cfRule>
  </conditionalFormatting>
  <conditionalFormatting sqref="N9:N13">
    <cfRule type="cellIs" dxfId="339" priority="173" operator="lessThan">
      <formula>0</formula>
    </cfRule>
  </conditionalFormatting>
  <conditionalFormatting sqref="N14">
    <cfRule type="cellIs" dxfId="338" priority="172" operator="lessThan">
      <formula>0</formula>
    </cfRule>
  </conditionalFormatting>
  <conditionalFormatting sqref="N15:N19">
    <cfRule type="cellIs" dxfId="337" priority="171" operator="lessThan">
      <formula>0</formula>
    </cfRule>
  </conditionalFormatting>
  <conditionalFormatting sqref="N20">
    <cfRule type="cellIs" dxfId="336" priority="13" operator="greaterThan">
      <formula>0</formula>
    </cfRule>
  </conditionalFormatting>
  <conditionalFormatting sqref="N21">
    <cfRule type="cellIs" dxfId="335" priority="170" operator="lessThan">
      <formula>0</formula>
    </cfRule>
  </conditionalFormatting>
  <conditionalFormatting sqref="N23">
    <cfRule type="cellIs" dxfId="334" priority="169" operator="lessThan">
      <formula>0</formula>
    </cfRule>
  </conditionalFormatting>
  <conditionalFormatting sqref="N24:N25">
    <cfRule type="cellIs" dxfId="333" priority="168" operator="greaterThan">
      <formula>0</formula>
    </cfRule>
  </conditionalFormatting>
  <conditionalFormatting sqref="N26">
    <cfRule type="cellIs" dxfId="332" priority="167" operator="greaterThan">
      <formula>0</formula>
    </cfRule>
  </conditionalFormatting>
  <conditionalFormatting sqref="N28:N38">
    <cfRule type="cellIs" dxfId="331" priority="166" operator="greaterThan">
      <formula>0</formula>
    </cfRule>
  </conditionalFormatting>
  <conditionalFormatting sqref="N39">
    <cfRule type="cellIs" dxfId="330" priority="165" operator="greaterThan">
      <formula>0</formula>
    </cfRule>
  </conditionalFormatting>
  <conditionalFormatting sqref="N42:N58">
    <cfRule type="cellIs" dxfId="329" priority="164" operator="greaterThan">
      <formula>0</formula>
    </cfRule>
  </conditionalFormatting>
  <conditionalFormatting sqref="N59:N60">
    <cfRule type="cellIs" dxfId="328" priority="163" operator="greaterThan">
      <formula>0</formula>
    </cfRule>
  </conditionalFormatting>
  <conditionalFormatting sqref="Q7:Q8">
    <cfRule type="cellIs" dxfId="327" priority="160" operator="lessThan">
      <formula>0</formula>
    </cfRule>
  </conditionalFormatting>
  <conditionalFormatting sqref="Q9:Q13">
    <cfRule type="cellIs" dxfId="326" priority="159" operator="lessThan">
      <formula>0</formula>
    </cfRule>
  </conditionalFormatting>
  <conditionalFormatting sqref="Q14">
    <cfRule type="cellIs" dxfId="325" priority="158" operator="lessThan">
      <formula>0</formula>
    </cfRule>
  </conditionalFormatting>
  <conditionalFormatting sqref="Q15:Q19">
    <cfRule type="cellIs" dxfId="324" priority="157" operator="lessThan">
      <formula>0</formula>
    </cfRule>
  </conditionalFormatting>
  <conditionalFormatting sqref="Q20">
    <cfRule type="cellIs" dxfId="323" priority="12" operator="greaterThan">
      <formula>0</formula>
    </cfRule>
  </conditionalFormatting>
  <conditionalFormatting sqref="Q21">
    <cfRule type="cellIs" dxfId="322" priority="156" operator="lessThan">
      <formula>0</formula>
    </cfRule>
  </conditionalFormatting>
  <conditionalFormatting sqref="Q23">
    <cfRule type="cellIs" dxfId="321" priority="155" operator="lessThan">
      <formula>0</formula>
    </cfRule>
  </conditionalFormatting>
  <conditionalFormatting sqref="Q24:Q25">
    <cfRule type="cellIs" dxfId="320" priority="154" operator="greaterThan">
      <formula>0</formula>
    </cfRule>
  </conditionalFormatting>
  <conditionalFormatting sqref="Q26">
    <cfRule type="cellIs" dxfId="319" priority="153" operator="greaterThan">
      <formula>0</formula>
    </cfRule>
  </conditionalFormatting>
  <conditionalFormatting sqref="Q28:Q38">
    <cfRule type="cellIs" dxfId="318" priority="152" operator="greaterThan">
      <formula>0</formula>
    </cfRule>
  </conditionalFormatting>
  <conditionalFormatting sqref="Q39">
    <cfRule type="cellIs" dxfId="317" priority="151" operator="greaterThan">
      <formula>0</formula>
    </cfRule>
  </conditionalFormatting>
  <conditionalFormatting sqref="Q42:Q58">
    <cfRule type="cellIs" dxfId="316" priority="150" operator="greaterThan">
      <formula>0</formula>
    </cfRule>
  </conditionalFormatting>
  <conditionalFormatting sqref="Q59:Q60">
    <cfRule type="cellIs" dxfId="315" priority="149" operator="greaterThan">
      <formula>0</formula>
    </cfRule>
  </conditionalFormatting>
  <conditionalFormatting sqref="T7:T8">
    <cfRule type="cellIs" dxfId="314" priority="146" operator="lessThan">
      <formula>0</formula>
    </cfRule>
  </conditionalFormatting>
  <conditionalFormatting sqref="T9:T13">
    <cfRule type="cellIs" dxfId="313" priority="145" operator="lessThan">
      <formula>0</formula>
    </cfRule>
  </conditionalFormatting>
  <conditionalFormatting sqref="T14">
    <cfRule type="cellIs" dxfId="312" priority="144" operator="lessThan">
      <formula>0</formula>
    </cfRule>
  </conditionalFormatting>
  <conditionalFormatting sqref="T15:T19">
    <cfRule type="cellIs" dxfId="311" priority="143" operator="lessThan">
      <formula>0</formula>
    </cfRule>
  </conditionalFormatting>
  <conditionalFormatting sqref="T20">
    <cfRule type="cellIs" dxfId="310" priority="11" operator="greaterThan">
      <formula>0</formula>
    </cfRule>
  </conditionalFormatting>
  <conditionalFormatting sqref="T21">
    <cfRule type="cellIs" dxfId="309" priority="142" operator="lessThan">
      <formula>0</formula>
    </cfRule>
  </conditionalFormatting>
  <conditionalFormatting sqref="T23">
    <cfRule type="cellIs" dxfId="308" priority="141" operator="lessThan">
      <formula>0</formula>
    </cfRule>
  </conditionalFormatting>
  <conditionalFormatting sqref="T24:T25">
    <cfRule type="cellIs" dxfId="307" priority="140" operator="greaterThan">
      <formula>0</formula>
    </cfRule>
  </conditionalFormatting>
  <conditionalFormatting sqref="T26">
    <cfRule type="cellIs" dxfId="306" priority="139" operator="greaterThan">
      <formula>0</formula>
    </cfRule>
  </conditionalFormatting>
  <conditionalFormatting sqref="T28:T38">
    <cfRule type="cellIs" dxfId="305" priority="138" operator="greaterThan">
      <formula>0</formula>
    </cfRule>
  </conditionalFormatting>
  <conditionalFormatting sqref="T39">
    <cfRule type="cellIs" dxfId="304" priority="137" operator="greaterThan">
      <formula>0</formula>
    </cfRule>
  </conditionalFormatting>
  <conditionalFormatting sqref="T42:T58">
    <cfRule type="cellIs" dxfId="303" priority="136" operator="greaterThan">
      <formula>0</formula>
    </cfRule>
  </conditionalFormatting>
  <conditionalFormatting sqref="T59:T60">
    <cfRule type="cellIs" dxfId="302" priority="135" operator="greaterThan">
      <formula>0</formula>
    </cfRule>
  </conditionalFormatting>
  <conditionalFormatting sqref="W7:W8">
    <cfRule type="cellIs" dxfId="301" priority="132" operator="lessThan">
      <formula>0</formula>
    </cfRule>
  </conditionalFormatting>
  <conditionalFormatting sqref="W9:W13">
    <cfRule type="cellIs" dxfId="300" priority="131" operator="lessThan">
      <formula>0</formula>
    </cfRule>
  </conditionalFormatting>
  <conditionalFormatting sqref="W14">
    <cfRule type="cellIs" dxfId="299" priority="130" operator="lessThan">
      <formula>0</formula>
    </cfRule>
  </conditionalFormatting>
  <conditionalFormatting sqref="W15:W19">
    <cfRule type="cellIs" dxfId="298" priority="129" operator="lessThan">
      <formula>0</formula>
    </cfRule>
  </conditionalFormatting>
  <conditionalFormatting sqref="W20">
    <cfRule type="cellIs" dxfId="297" priority="10" operator="greaterThan">
      <formula>0</formula>
    </cfRule>
  </conditionalFormatting>
  <conditionalFormatting sqref="W21">
    <cfRule type="cellIs" dxfId="296" priority="128" operator="lessThan">
      <formula>0</formula>
    </cfRule>
  </conditionalFormatting>
  <conditionalFormatting sqref="W23">
    <cfRule type="cellIs" dxfId="295" priority="127" operator="lessThan">
      <formula>0</formula>
    </cfRule>
  </conditionalFormatting>
  <conditionalFormatting sqref="W24:W25">
    <cfRule type="cellIs" dxfId="294" priority="126" operator="greaterThan">
      <formula>0</formula>
    </cfRule>
  </conditionalFormatting>
  <conditionalFormatting sqref="W26">
    <cfRule type="cellIs" dxfId="293" priority="125" operator="greaterThan">
      <formula>0</formula>
    </cfRule>
  </conditionalFormatting>
  <conditionalFormatting sqref="W28:W38">
    <cfRule type="cellIs" dxfId="292" priority="124" operator="greaterThan">
      <formula>0</formula>
    </cfRule>
  </conditionalFormatting>
  <conditionalFormatting sqref="W39">
    <cfRule type="cellIs" dxfId="291" priority="123" operator="greaterThan">
      <formula>0</formula>
    </cfRule>
  </conditionalFormatting>
  <conditionalFormatting sqref="W42:W58">
    <cfRule type="cellIs" dxfId="290" priority="122" operator="greaterThan">
      <formula>0</formula>
    </cfRule>
  </conditionalFormatting>
  <conditionalFormatting sqref="W59:W60">
    <cfRule type="cellIs" dxfId="289" priority="121" operator="greaterThan">
      <formula>0</formula>
    </cfRule>
  </conditionalFormatting>
  <conditionalFormatting sqref="Z7:Z8">
    <cfRule type="cellIs" dxfId="288" priority="118" operator="lessThan">
      <formula>0</formula>
    </cfRule>
  </conditionalFormatting>
  <conditionalFormatting sqref="Z9:Z13">
    <cfRule type="cellIs" dxfId="287" priority="117" operator="lessThan">
      <formula>0</formula>
    </cfRule>
  </conditionalFormatting>
  <conditionalFormatting sqref="Z14">
    <cfRule type="cellIs" dxfId="286" priority="116" operator="lessThan">
      <formula>0</formula>
    </cfRule>
  </conditionalFormatting>
  <conditionalFormatting sqref="Z15:Z19">
    <cfRule type="cellIs" dxfId="285" priority="115" operator="lessThan">
      <formula>0</formula>
    </cfRule>
  </conditionalFormatting>
  <conditionalFormatting sqref="Z20">
    <cfRule type="cellIs" dxfId="284" priority="9" operator="greaterThan">
      <formula>0</formula>
    </cfRule>
  </conditionalFormatting>
  <conditionalFormatting sqref="Z21">
    <cfRule type="cellIs" dxfId="283" priority="114" operator="lessThan">
      <formula>0</formula>
    </cfRule>
  </conditionalFormatting>
  <conditionalFormatting sqref="Z23">
    <cfRule type="cellIs" dxfId="282" priority="113" operator="lessThan">
      <formula>0</formula>
    </cfRule>
  </conditionalFormatting>
  <conditionalFormatting sqref="Z24:Z25">
    <cfRule type="cellIs" dxfId="281" priority="112" operator="greaterThan">
      <formula>0</formula>
    </cfRule>
  </conditionalFormatting>
  <conditionalFormatting sqref="Z26">
    <cfRule type="cellIs" dxfId="280" priority="111" operator="greaterThan">
      <formula>0</formula>
    </cfRule>
  </conditionalFormatting>
  <conditionalFormatting sqref="Z28:Z38">
    <cfRule type="cellIs" dxfId="279" priority="110" operator="greaterThan">
      <formula>0</formula>
    </cfRule>
  </conditionalFormatting>
  <conditionalFormatting sqref="Z39">
    <cfRule type="cellIs" dxfId="278" priority="109" operator="greaterThan">
      <formula>0</formula>
    </cfRule>
  </conditionalFormatting>
  <conditionalFormatting sqref="Z42:Z58">
    <cfRule type="cellIs" dxfId="277" priority="108" operator="greaterThan">
      <formula>0</formula>
    </cfRule>
  </conditionalFormatting>
  <conditionalFormatting sqref="Z59:Z60">
    <cfRule type="cellIs" dxfId="276" priority="107" operator="greaterThan">
      <formula>0</formula>
    </cfRule>
  </conditionalFormatting>
  <conditionalFormatting sqref="AC7:AC8">
    <cfRule type="cellIs" dxfId="275" priority="104" operator="lessThan">
      <formula>0</formula>
    </cfRule>
  </conditionalFormatting>
  <conditionalFormatting sqref="AC9:AC13">
    <cfRule type="cellIs" dxfId="274" priority="103" operator="lessThan">
      <formula>0</formula>
    </cfRule>
  </conditionalFormatting>
  <conditionalFormatting sqref="AC14">
    <cfRule type="cellIs" dxfId="273" priority="102" operator="lessThan">
      <formula>0</formula>
    </cfRule>
  </conditionalFormatting>
  <conditionalFormatting sqref="AC15:AC19">
    <cfRule type="cellIs" dxfId="272" priority="101" operator="lessThan">
      <formula>0</formula>
    </cfRule>
  </conditionalFormatting>
  <conditionalFormatting sqref="AC20">
    <cfRule type="cellIs" dxfId="271" priority="8" operator="greaterThan">
      <formula>0</formula>
    </cfRule>
  </conditionalFormatting>
  <conditionalFormatting sqref="AC21">
    <cfRule type="cellIs" dxfId="270" priority="100" operator="lessThan">
      <formula>0</formula>
    </cfRule>
  </conditionalFormatting>
  <conditionalFormatting sqref="AC23">
    <cfRule type="cellIs" dxfId="269" priority="99" operator="lessThan">
      <formula>0</formula>
    </cfRule>
  </conditionalFormatting>
  <conditionalFormatting sqref="AC24:AC25">
    <cfRule type="cellIs" dxfId="268" priority="98" operator="greaterThan">
      <formula>0</formula>
    </cfRule>
  </conditionalFormatting>
  <conditionalFormatting sqref="AC26">
    <cfRule type="cellIs" dxfId="267" priority="97" operator="greaterThan">
      <formula>0</formula>
    </cfRule>
  </conditionalFormatting>
  <conditionalFormatting sqref="AC28:AC38">
    <cfRule type="cellIs" dxfId="266" priority="96" operator="greaterThan">
      <formula>0</formula>
    </cfRule>
  </conditionalFormatting>
  <conditionalFormatting sqref="AC39">
    <cfRule type="cellIs" dxfId="265" priority="95" operator="greaterThan">
      <formula>0</formula>
    </cfRule>
  </conditionalFormatting>
  <conditionalFormatting sqref="AC42:AC58">
    <cfRule type="cellIs" dxfId="264" priority="94" operator="greaterThan">
      <formula>0</formula>
    </cfRule>
  </conditionalFormatting>
  <conditionalFormatting sqref="AC59:AC60">
    <cfRule type="cellIs" dxfId="263" priority="93" operator="greaterThan">
      <formula>0</formula>
    </cfRule>
  </conditionalFormatting>
  <conditionalFormatting sqref="AF7:AF8">
    <cfRule type="cellIs" dxfId="262" priority="90" operator="lessThan">
      <formula>0</formula>
    </cfRule>
  </conditionalFormatting>
  <conditionalFormatting sqref="AF9:AF13">
    <cfRule type="cellIs" dxfId="261" priority="89" operator="lessThan">
      <formula>0</formula>
    </cfRule>
  </conditionalFormatting>
  <conditionalFormatting sqref="AF14">
    <cfRule type="cellIs" dxfId="260" priority="88" operator="lessThan">
      <formula>0</formula>
    </cfRule>
  </conditionalFormatting>
  <conditionalFormatting sqref="AF15:AF19">
    <cfRule type="cellIs" dxfId="259" priority="87" operator="lessThan">
      <formula>0</formula>
    </cfRule>
  </conditionalFormatting>
  <conditionalFormatting sqref="AF20">
    <cfRule type="cellIs" dxfId="258" priority="7" operator="greaterThan">
      <formula>0</formula>
    </cfRule>
  </conditionalFormatting>
  <conditionalFormatting sqref="AF21">
    <cfRule type="cellIs" dxfId="257" priority="86" operator="lessThan">
      <formula>0</formula>
    </cfRule>
  </conditionalFormatting>
  <conditionalFormatting sqref="AF23">
    <cfRule type="cellIs" dxfId="256" priority="85" operator="lessThan">
      <formula>0</formula>
    </cfRule>
  </conditionalFormatting>
  <conditionalFormatting sqref="AF24:AF25">
    <cfRule type="cellIs" dxfId="255" priority="84" operator="greaterThan">
      <formula>0</formula>
    </cfRule>
  </conditionalFormatting>
  <conditionalFormatting sqref="AF26">
    <cfRule type="cellIs" dxfId="254" priority="83" operator="greaterThan">
      <formula>0</formula>
    </cfRule>
  </conditionalFormatting>
  <conditionalFormatting sqref="AF28:AF38">
    <cfRule type="cellIs" dxfId="253" priority="82" operator="greaterThan">
      <formula>0</formula>
    </cfRule>
  </conditionalFormatting>
  <conditionalFormatting sqref="AF39">
    <cfRule type="cellIs" dxfId="252" priority="81" operator="greaterThan">
      <formula>0</formula>
    </cfRule>
  </conditionalFormatting>
  <conditionalFormatting sqref="AF42:AF58">
    <cfRule type="cellIs" dxfId="251" priority="80" operator="greaterThan">
      <formula>0</formula>
    </cfRule>
  </conditionalFormatting>
  <conditionalFormatting sqref="AF59:AF60">
    <cfRule type="cellIs" dxfId="250" priority="79" operator="greaterThan">
      <formula>0</formula>
    </cfRule>
  </conditionalFormatting>
  <conditionalFormatting sqref="AI7:AI8">
    <cfRule type="cellIs" dxfId="249" priority="76" operator="lessThan">
      <formula>0</formula>
    </cfRule>
  </conditionalFormatting>
  <conditionalFormatting sqref="AI9:AI13">
    <cfRule type="cellIs" dxfId="248" priority="75" operator="lessThan">
      <formula>0</formula>
    </cfRule>
  </conditionalFormatting>
  <conditionalFormatting sqref="AI14">
    <cfRule type="cellIs" dxfId="247" priority="74" operator="lessThan">
      <formula>0</formula>
    </cfRule>
  </conditionalFormatting>
  <conditionalFormatting sqref="AI15:AI19">
    <cfRule type="cellIs" dxfId="246" priority="73" operator="lessThan">
      <formula>0</formula>
    </cfRule>
  </conditionalFormatting>
  <conditionalFormatting sqref="AI20">
    <cfRule type="cellIs" dxfId="245" priority="6" operator="greaterThan">
      <formula>0</formula>
    </cfRule>
  </conditionalFormatting>
  <conditionalFormatting sqref="AI21">
    <cfRule type="cellIs" dxfId="244" priority="72" operator="lessThan">
      <formula>0</formula>
    </cfRule>
  </conditionalFormatting>
  <conditionalFormatting sqref="AI23">
    <cfRule type="cellIs" dxfId="243" priority="71" operator="lessThan">
      <formula>0</formula>
    </cfRule>
  </conditionalFormatting>
  <conditionalFormatting sqref="AI24:AI25">
    <cfRule type="cellIs" dxfId="242" priority="70" operator="greaterThan">
      <formula>0</formula>
    </cfRule>
  </conditionalFormatting>
  <conditionalFormatting sqref="AI26">
    <cfRule type="cellIs" dxfId="241" priority="69" operator="greaterThan">
      <formula>0</formula>
    </cfRule>
  </conditionalFormatting>
  <conditionalFormatting sqref="AI28:AI38">
    <cfRule type="cellIs" dxfId="240" priority="68" operator="greaterThan">
      <formula>0</formula>
    </cfRule>
  </conditionalFormatting>
  <conditionalFormatting sqref="AI39">
    <cfRule type="cellIs" dxfId="239" priority="67" operator="greaterThan">
      <formula>0</formula>
    </cfRule>
  </conditionalFormatting>
  <conditionalFormatting sqref="AI42:AI58">
    <cfRule type="cellIs" dxfId="238" priority="66" operator="greaterThan">
      <formula>0</formula>
    </cfRule>
  </conditionalFormatting>
  <conditionalFormatting sqref="AI59:AI60">
    <cfRule type="cellIs" dxfId="237" priority="65" operator="greaterThan">
      <formula>0</formula>
    </cfRule>
  </conditionalFormatting>
  <conditionalFormatting sqref="AL7:AL8">
    <cfRule type="cellIs" dxfId="236" priority="48" operator="lessThan">
      <formula>0</formula>
    </cfRule>
  </conditionalFormatting>
  <conditionalFormatting sqref="AL9:AL13">
    <cfRule type="cellIs" dxfId="235" priority="47" operator="lessThan">
      <formula>0</formula>
    </cfRule>
  </conditionalFormatting>
  <conditionalFormatting sqref="AL14">
    <cfRule type="cellIs" dxfId="234" priority="46" operator="lessThan">
      <formula>0</formula>
    </cfRule>
  </conditionalFormatting>
  <conditionalFormatting sqref="AL15:AL19">
    <cfRule type="cellIs" dxfId="233" priority="45" operator="lessThan">
      <formula>0</formula>
    </cfRule>
  </conditionalFormatting>
  <conditionalFormatting sqref="AL20">
    <cfRule type="cellIs" dxfId="232" priority="4" operator="greaterThan">
      <formula>0</formula>
    </cfRule>
  </conditionalFormatting>
  <conditionalFormatting sqref="AL21">
    <cfRule type="cellIs" dxfId="231" priority="44" operator="lessThan">
      <formula>0</formula>
    </cfRule>
  </conditionalFormatting>
  <conditionalFormatting sqref="AL23">
    <cfRule type="cellIs" dxfId="230" priority="43" operator="lessThan">
      <formula>0</formula>
    </cfRule>
  </conditionalFormatting>
  <conditionalFormatting sqref="AL24:AL25">
    <cfRule type="cellIs" dxfId="229" priority="42" operator="greaterThan">
      <formula>0</formula>
    </cfRule>
  </conditionalFormatting>
  <conditionalFormatting sqref="AL26">
    <cfRule type="cellIs" dxfId="228" priority="41" operator="greaterThan">
      <formula>0</formula>
    </cfRule>
  </conditionalFormatting>
  <conditionalFormatting sqref="AL28:AL38">
    <cfRule type="cellIs" dxfId="227" priority="40" operator="greaterThan">
      <formula>0</formula>
    </cfRule>
  </conditionalFormatting>
  <conditionalFormatting sqref="AL39">
    <cfRule type="cellIs" dxfId="226" priority="39" operator="greaterThan">
      <formula>0</formula>
    </cfRule>
  </conditionalFormatting>
  <conditionalFormatting sqref="AL42:AL58">
    <cfRule type="cellIs" dxfId="225" priority="38" operator="greaterThan">
      <formula>0</formula>
    </cfRule>
  </conditionalFormatting>
  <conditionalFormatting sqref="AL59:AL60">
    <cfRule type="cellIs" dxfId="224" priority="37" operator="greaterThan">
      <formula>0</formula>
    </cfRule>
  </conditionalFormatting>
  <conditionalFormatting sqref="AQ7:AQ8">
    <cfRule type="cellIs" dxfId="223" priority="32" operator="lessThan">
      <formula>0</formula>
    </cfRule>
  </conditionalFormatting>
  <conditionalFormatting sqref="AQ9:AQ13">
    <cfRule type="cellIs" dxfId="222" priority="31" operator="lessThan">
      <formula>0</formula>
    </cfRule>
  </conditionalFormatting>
  <conditionalFormatting sqref="AQ14">
    <cfRule type="cellIs" dxfId="221" priority="30" operator="lessThan">
      <formula>0</formula>
    </cfRule>
  </conditionalFormatting>
  <conditionalFormatting sqref="AQ15:AQ19">
    <cfRule type="cellIs" dxfId="220" priority="29" operator="lessThan">
      <formula>0</formula>
    </cfRule>
  </conditionalFormatting>
  <conditionalFormatting sqref="AQ20">
    <cfRule type="cellIs" dxfId="219" priority="3" operator="greaterThan">
      <formula>0</formula>
    </cfRule>
  </conditionalFormatting>
  <conditionalFormatting sqref="AQ21">
    <cfRule type="cellIs" dxfId="218" priority="28" operator="lessThan">
      <formula>0</formula>
    </cfRule>
  </conditionalFormatting>
  <conditionalFormatting sqref="AQ22">
    <cfRule type="cellIs" dxfId="217" priority="27" operator="lessThan">
      <formula>0</formula>
    </cfRule>
  </conditionalFormatting>
  <conditionalFormatting sqref="AQ23">
    <cfRule type="cellIs" dxfId="216" priority="26" operator="lessThan">
      <formula>0</formula>
    </cfRule>
  </conditionalFormatting>
  <conditionalFormatting sqref="AQ24:AQ25">
    <cfRule type="cellIs" dxfId="215" priority="25" operator="greaterThan">
      <formula>0</formula>
    </cfRule>
    <cfRule type="cellIs" dxfId="214" priority="35" operator="greaterThan">
      <formula>0</formula>
    </cfRule>
  </conditionalFormatting>
  <conditionalFormatting sqref="AQ26">
    <cfRule type="cellIs" dxfId="213" priority="34" operator="greaterThan">
      <formula>0</formula>
    </cfRule>
  </conditionalFormatting>
  <conditionalFormatting sqref="AQ28:AQ38">
    <cfRule type="cellIs" dxfId="212" priority="23" operator="greaterThan">
      <formula>0</formula>
    </cfRule>
    <cfRule type="cellIs" dxfId="211" priority="24" operator="greaterThan">
      <formula>0</formula>
    </cfRule>
  </conditionalFormatting>
  <conditionalFormatting sqref="AQ39">
    <cfRule type="cellIs" dxfId="210" priority="22" operator="greaterThan">
      <formula>0</formula>
    </cfRule>
  </conditionalFormatting>
  <conditionalFormatting sqref="AQ42:AQ58">
    <cfRule type="cellIs" dxfId="209" priority="20" operator="greaterThan">
      <formula>0</formula>
    </cfRule>
    <cfRule type="cellIs" dxfId="208" priority="21" operator="greaterThan">
      <formula>0</formula>
    </cfRule>
  </conditionalFormatting>
  <conditionalFormatting sqref="AQ59:AQ60">
    <cfRule type="cellIs" dxfId="207" priority="19" operator="greaterThan">
      <formula>0</formula>
    </cfRule>
  </conditionalFormatting>
  <hyperlinks>
    <hyperlink ref="B2" location="'MENU BDG'!A1" display="Indietro" xr:uid="{B5F8F76E-B15B-4F95-9C84-726C0D6B5DEA}"/>
    <hyperlink ref="B63" location="'REP 3'!A7" display="Vai inizio pagina" xr:uid="{701375B7-96C6-484E-9A63-F90947372455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25</vt:i4>
      </vt:variant>
      <vt:variant>
        <vt:lpstr>Intervalli denominati</vt:lpstr>
      </vt:variant>
      <vt:variant>
        <vt:i4>8</vt:i4>
      </vt:variant>
    </vt:vector>
  </HeadingPairs>
  <TitlesOfParts>
    <vt:vector size="33" baseType="lpstr">
      <vt:lpstr>MENU</vt:lpstr>
      <vt:lpstr>PIANO AZIONE</vt:lpstr>
      <vt:lpstr>MENU STRATEGIE</vt:lpstr>
      <vt:lpstr>IMPOSTAZIONI</vt:lpstr>
      <vt:lpstr>SWOT</vt:lpstr>
      <vt:lpstr>MENU BDG</vt:lpstr>
      <vt:lpstr>REP1</vt:lpstr>
      <vt:lpstr>REP2</vt:lpstr>
      <vt:lpstr>REP 3</vt:lpstr>
      <vt:lpstr>REP 4</vt:lpstr>
      <vt:lpstr>REP 5</vt:lpstr>
      <vt:lpstr>BDG COSTI COMUNI</vt:lpstr>
      <vt:lpstr>RIEPILOGO REP</vt:lpstr>
      <vt:lpstr>GRAF1</vt:lpstr>
      <vt:lpstr>GRAF2</vt:lpstr>
      <vt:lpstr>GRAF3</vt:lpstr>
      <vt:lpstr>GRAF4</vt:lpstr>
      <vt:lpstr>GRAF5</vt:lpstr>
      <vt:lpstr>GRAF6</vt:lpstr>
      <vt:lpstr>BDG TESORERIA</vt:lpstr>
      <vt:lpstr>UTILITA</vt:lpstr>
      <vt:lpstr>DATI GRAFICI</vt:lpstr>
      <vt:lpstr>DATI BDG TESORERIA</vt:lpstr>
      <vt:lpstr>REPORT MARGINI</vt:lpstr>
      <vt:lpstr>INFO</vt:lpstr>
      <vt:lpstr>GRAF1!Area_stampa</vt:lpstr>
      <vt:lpstr>GRAF2!Area_stampa</vt:lpstr>
      <vt:lpstr>GRAF3!Area_stampa</vt:lpstr>
      <vt:lpstr>GRAF4!Area_stampa</vt:lpstr>
      <vt:lpstr>GRAF5!Area_stampa</vt:lpstr>
      <vt:lpstr>GRAF6!Area_stampa</vt:lpstr>
      <vt:lpstr>'RIEPILOGO REP'!Area_stampa</vt:lpstr>
      <vt:lpstr>UTILITA!Area_stampa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Napolitano</dc:creator>
  <cp:lastModifiedBy>Nicola Napolitano</cp:lastModifiedBy>
  <cp:lastPrinted>2024-01-09T18:13:21Z</cp:lastPrinted>
  <dcterms:created xsi:type="dcterms:W3CDTF">2023-11-28T17:44:55Z</dcterms:created>
  <dcterms:modified xsi:type="dcterms:W3CDTF">2024-06-25T15:56:44Z</dcterms:modified>
</cp:coreProperties>
</file>